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T SIERRA\MECASUT\MECASUT 2018\"/>
    </mc:Choice>
  </mc:AlternateContent>
  <bookViews>
    <workbookView xWindow="0" yWindow="0" windowWidth="28800" windowHeight="12135" tabRatio="907" activeTab="5"/>
  </bookViews>
  <sheets>
    <sheet name="INFORMACIÓN" sheetId="1" r:id="rId1"/>
    <sheet name="EFICACIA" sheetId="2" r:id="rId2"/>
    <sheet name="EFICIENCIA" sheetId="3" r:id="rId3"/>
    <sheet name="PERTINENCIA" sheetId="4" r:id="rId4"/>
    <sheet name="VINCULACION" sheetId="5" r:id="rId5"/>
    <sheet name="EQUIDAD" sheetId="6" r:id="rId6"/>
  </sheets>
  <definedNames>
    <definedName name="_xlnm.Print_Area" localSheetId="1">EFICACIA!$A$1:$N$601</definedName>
    <definedName name="_xlnm.Print_Area" localSheetId="0">INFORMACIÓN!$A$1:$L$76</definedName>
  </definedNames>
  <calcPr calcId="152511"/>
</workbook>
</file>

<file path=xl/calcChain.xml><?xml version="1.0" encoding="utf-8"?>
<calcChain xmlns="http://schemas.openxmlformats.org/spreadsheetml/2006/main">
  <c r="D77" i="6" l="1"/>
  <c r="B77" i="6"/>
  <c r="C337" i="2" l="1"/>
  <c r="F87" i="6" l="1"/>
  <c r="D580" i="2" l="1"/>
  <c r="H365" i="2" l="1"/>
  <c r="I365" i="2"/>
  <c r="F365" i="2"/>
  <c r="G365" i="2"/>
  <c r="G336" i="2" l="1"/>
  <c r="E365" i="2" l="1"/>
  <c r="E29" i="6" l="1"/>
  <c r="E30" i="6"/>
  <c r="E31" i="6"/>
  <c r="E32" i="6"/>
  <c r="E33" i="6"/>
  <c r="D236" i="2" l="1"/>
  <c r="R156" i="4" l="1"/>
  <c r="G46" i="4"/>
  <c r="D78" i="2" l="1"/>
  <c r="D81" i="2" s="1"/>
  <c r="E78" i="2"/>
  <c r="F78" i="2"/>
  <c r="G78" i="2"/>
  <c r="H78" i="2"/>
  <c r="H81" i="2" s="1"/>
  <c r="I78" i="2"/>
  <c r="F81" i="2"/>
  <c r="D90" i="2"/>
  <c r="E90" i="2"/>
  <c r="F90" i="2"/>
  <c r="G90" i="2"/>
  <c r="F93" i="2" s="1"/>
  <c r="H90" i="2"/>
  <c r="I90" i="2"/>
  <c r="E42" i="6"/>
  <c r="E45" i="6" s="1"/>
  <c r="H42" i="6"/>
  <c r="I42" i="6"/>
  <c r="J42" i="6"/>
  <c r="K42" i="6"/>
  <c r="E43" i="6"/>
  <c r="H43" i="6"/>
  <c r="H45" i="6" s="1"/>
  <c r="I43" i="6"/>
  <c r="J43" i="6"/>
  <c r="E44" i="6"/>
  <c r="H44" i="6"/>
  <c r="I44" i="6"/>
  <c r="J44" i="6"/>
  <c r="C45" i="6"/>
  <c r="D45" i="6"/>
  <c r="F45" i="6"/>
  <c r="G45" i="6"/>
  <c r="E53" i="6"/>
  <c r="H53" i="6"/>
  <c r="I53" i="6"/>
  <c r="K53" i="6" s="1"/>
  <c r="J53" i="6"/>
  <c r="E54" i="6"/>
  <c r="H54" i="6"/>
  <c r="J54" i="6"/>
  <c r="K54" i="6"/>
  <c r="C55" i="6"/>
  <c r="E55" i="6" s="1"/>
  <c r="D55" i="6"/>
  <c r="J55" i="6" s="1"/>
  <c r="K55" i="6" s="1"/>
  <c r="F55" i="6"/>
  <c r="H55" i="6" s="1"/>
  <c r="G55" i="6"/>
  <c r="C235" i="2"/>
  <c r="E235" i="2"/>
  <c r="H235" i="2"/>
  <c r="D93" i="2" l="1"/>
  <c r="H93" i="2"/>
  <c r="J93" i="2" s="1"/>
  <c r="J81" i="2"/>
  <c r="K44" i="6"/>
  <c r="K43" i="6"/>
  <c r="J45" i="6"/>
  <c r="I45" i="6"/>
  <c r="K45" i="6" s="1"/>
  <c r="G235" i="2"/>
  <c r="I235" i="2" s="1"/>
  <c r="E21" i="3" l="1"/>
  <c r="E20" i="3"/>
  <c r="E19" i="3"/>
  <c r="D31" i="3"/>
  <c r="B32" i="3" s="1"/>
  <c r="F22" i="3"/>
  <c r="F595" i="2"/>
  <c r="B600" i="2" s="1"/>
  <c r="C519" i="2"/>
  <c r="D519" i="2" s="1"/>
  <c r="H526" i="2"/>
  <c r="G526" i="2"/>
  <c r="F526" i="2"/>
  <c r="H540" i="2"/>
  <c r="G540" i="2"/>
  <c r="F540" i="2"/>
  <c r="E22" i="3" l="1"/>
  <c r="E31" i="3" s="1"/>
  <c r="C32" i="3"/>
  <c r="E23" i="3"/>
  <c r="E49" i="2"/>
  <c r="D49" i="2"/>
  <c r="C49" i="2"/>
  <c r="E24" i="3" l="1"/>
  <c r="F31" i="3"/>
  <c r="G31" i="3" s="1"/>
  <c r="H31" i="3" s="1"/>
  <c r="D32" i="3"/>
  <c r="E35" i="5"/>
  <c r="C35" i="5"/>
  <c r="F34" i="5"/>
  <c r="G426" i="2"/>
  <c r="F426" i="2"/>
  <c r="E426" i="2"/>
  <c r="H425" i="2"/>
  <c r="G415" i="2"/>
  <c r="F415" i="2"/>
  <c r="E415" i="2"/>
  <c r="H414" i="2"/>
  <c r="H413" i="2"/>
  <c r="J388" i="2"/>
  <c r="I388" i="2"/>
  <c r="H388" i="2"/>
  <c r="G388" i="2"/>
  <c r="F388" i="2"/>
  <c r="E388" i="2"/>
  <c r="J377" i="2"/>
  <c r="I377" i="2"/>
  <c r="H377" i="2"/>
  <c r="G377" i="2"/>
  <c r="F377" i="2"/>
  <c r="E377" i="2"/>
  <c r="H426" i="2" l="1"/>
  <c r="E428" i="2" s="1"/>
  <c r="H415" i="2"/>
  <c r="G417" i="2" s="1"/>
  <c r="F390" i="2"/>
  <c r="G379" i="2"/>
  <c r="F379" i="2"/>
  <c r="G390" i="2"/>
  <c r="G403" i="2"/>
  <c r="H15" i="4"/>
  <c r="G15" i="4"/>
  <c r="F15" i="4"/>
  <c r="E15" i="4"/>
  <c r="B350" i="4"/>
  <c r="B347" i="4"/>
  <c r="I351" i="4"/>
  <c r="D73" i="3"/>
  <c r="E41" i="5"/>
  <c r="C41" i="5"/>
  <c r="F40" i="5"/>
  <c r="L109" i="6"/>
  <c r="N109" i="6" s="1"/>
  <c r="L110" i="6"/>
  <c r="N110" i="6" s="1"/>
  <c r="L111" i="6"/>
  <c r="N111" i="6" s="1"/>
  <c r="L112" i="6"/>
  <c r="N112" i="6" s="1"/>
  <c r="L113" i="6"/>
  <c r="N113" i="6" s="1"/>
  <c r="L114" i="6"/>
  <c r="N114" i="6" s="1"/>
  <c r="L115" i="6"/>
  <c r="N115" i="6" s="1"/>
  <c r="L116" i="6"/>
  <c r="N116" i="6" s="1"/>
  <c r="L117" i="6"/>
  <c r="N117" i="6" s="1"/>
  <c r="L118" i="6"/>
  <c r="N118" i="6" s="1"/>
  <c r="L119" i="6"/>
  <c r="N119" i="6" s="1"/>
  <c r="L120" i="6"/>
  <c r="N120" i="6" s="1"/>
  <c r="L121" i="6"/>
  <c r="N121" i="6" s="1"/>
  <c r="L122" i="6"/>
  <c r="N122" i="6" s="1"/>
  <c r="L123" i="6"/>
  <c r="N123" i="6" s="1"/>
  <c r="L124" i="6"/>
  <c r="N124" i="6" s="1"/>
  <c r="L125" i="6"/>
  <c r="N125" i="6" s="1"/>
  <c r="L126" i="6"/>
  <c r="N126" i="6" s="1"/>
  <c r="L127" i="6"/>
  <c r="N127" i="6" s="1"/>
  <c r="D128" i="6"/>
  <c r="E128" i="6"/>
  <c r="F128" i="6"/>
  <c r="G128" i="6"/>
  <c r="H128" i="6"/>
  <c r="I128" i="6"/>
  <c r="J128" i="6"/>
  <c r="K128" i="6"/>
  <c r="C128" i="6"/>
  <c r="L108" i="6"/>
  <c r="N108" i="6" s="1"/>
  <c r="D22" i="3"/>
  <c r="H511" i="2"/>
  <c r="G511" i="2"/>
  <c r="F511" i="2"/>
  <c r="G428" i="2" l="1"/>
  <c r="F428" i="2"/>
  <c r="E417" i="2"/>
  <c r="F417" i="2"/>
  <c r="F40" i="2"/>
  <c r="E48" i="2" s="1"/>
  <c r="E40" i="2"/>
  <c r="D48" i="2" s="1"/>
  <c r="D40" i="2"/>
  <c r="C48" i="2" s="1"/>
  <c r="G39" i="2"/>
  <c r="G38" i="2"/>
  <c r="G37" i="2"/>
  <c r="G36" i="2"/>
  <c r="G35" i="2"/>
  <c r="G40" i="2" l="1"/>
  <c r="F403" i="2"/>
  <c r="E403" i="2"/>
  <c r="H402" i="2"/>
  <c r="H401" i="2"/>
  <c r="H400" i="2"/>
  <c r="H399" i="2"/>
  <c r="J365" i="2"/>
  <c r="H403" i="2" l="1"/>
  <c r="G405" i="2" s="1"/>
  <c r="G367" i="2"/>
  <c r="F367" i="2"/>
  <c r="E405" i="2" l="1"/>
  <c r="F405" i="2"/>
  <c r="D117" i="2"/>
  <c r="D98" i="6"/>
  <c r="B8" i="6"/>
  <c r="D8" i="6" s="1"/>
  <c r="F91" i="5"/>
  <c r="F49" i="5"/>
  <c r="A28" i="5"/>
  <c r="A15" i="5"/>
  <c r="B16" i="5" s="1"/>
  <c r="F72" i="4"/>
  <c r="F580" i="2"/>
  <c r="E580" i="2"/>
  <c r="D595" i="2"/>
  <c r="C595" i="2"/>
  <c r="B595" i="2"/>
  <c r="E590" i="2"/>
  <c r="E585" i="2"/>
  <c r="C142" i="3"/>
  <c r="D533" i="2"/>
  <c r="G350" i="2"/>
  <c r="G351" i="2"/>
  <c r="E352" i="2"/>
  <c r="C352" i="2"/>
  <c r="E337" i="2"/>
  <c r="G335" i="2"/>
  <c r="G334" i="2"/>
  <c r="G333" i="2"/>
  <c r="G332" i="2"/>
  <c r="G331" i="2"/>
  <c r="G330" i="2"/>
  <c r="C323" i="2"/>
  <c r="E323" i="2" s="1"/>
  <c r="C322" i="2"/>
  <c r="E322" i="2" s="1"/>
  <c r="C308" i="2"/>
  <c r="E308" i="2" s="1"/>
  <c r="C307" i="2"/>
  <c r="E307" i="2" s="1"/>
  <c r="E302" i="2"/>
  <c r="C274" i="2"/>
  <c r="E274" i="2" s="1"/>
  <c r="C275" i="2"/>
  <c r="E275" i="2" s="1"/>
  <c r="C273" i="2"/>
  <c r="E273" i="2" s="1"/>
  <c r="E254" i="2"/>
  <c r="E255" i="2"/>
  <c r="E256" i="2"/>
  <c r="E257" i="2"/>
  <c r="E253" i="2"/>
  <c r="C254" i="2"/>
  <c r="C255" i="2"/>
  <c r="C256" i="2"/>
  <c r="C257" i="2"/>
  <c r="C253" i="2"/>
  <c r="E233" i="2"/>
  <c r="E234" i="2"/>
  <c r="E232" i="2"/>
  <c r="C233" i="2"/>
  <c r="C234" i="2"/>
  <c r="C232" i="2"/>
  <c r="G34" i="6"/>
  <c r="G63" i="6" s="1"/>
  <c r="F34" i="6"/>
  <c r="F63" i="6" s="1"/>
  <c r="D34" i="6"/>
  <c r="D63" i="6" s="1"/>
  <c r="C34" i="6"/>
  <c r="C63" i="6" s="1"/>
  <c r="B151" i="5"/>
  <c r="L119" i="5"/>
  <c r="L120" i="5"/>
  <c r="L121" i="5"/>
  <c r="L122" i="5"/>
  <c r="L123" i="5"/>
  <c r="L124" i="5"/>
  <c r="L125" i="5"/>
  <c r="L126" i="5"/>
  <c r="L127" i="5"/>
  <c r="L128" i="5"/>
  <c r="L129" i="5"/>
  <c r="L118" i="5"/>
  <c r="K119" i="5"/>
  <c r="M119" i="5" s="1"/>
  <c r="N119" i="5" s="1"/>
  <c r="K120" i="5"/>
  <c r="K121" i="5"/>
  <c r="K122" i="5"/>
  <c r="K123" i="5"/>
  <c r="K124" i="5"/>
  <c r="K125" i="5"/>
  <c r="K126" i="5"/>
  <c r="K127" i="5"/>
  <c r="K128" i="5"/>
  <c r="M128" i="5" s="1"/>
  <c r="N128" i="5" s="1"/>
  <c r="K129" i="5"/>
  <c r="K118" i="5"/>
  <c r="D130" i="5"/>
  <c r="E130" i="5"/>
  <c r="F130" i="5"/>
  <c r="G130" i="5"/>
  <c r="H130" i="5"/>
  <c r="I130" i="5"/>
  <c r="C130" i="5"/>
  <c r="L130" i="5" s="1"/>
  <c r="J119" i="5"/>
  <c r="J120" i="5"/>
  <c r="J121" i="5"/>
  <c r="J122" i="5"/>
  <c r="J123" i="5"/>
  <c r="J124" i="5"/>
  <c r="J125" i="5"/>
  <c r="J126" i="5"/>
  <c r="J127" i="5"/>
  <c r="J128" i="5"/>
  <c r="J129" i="5"/>
  <c r="J118" i="5"/>
  <c r="F105" i="5"/>
  <c r="F104" i="5"/>
  <c r="D106" i="5"/>
  <c r="E106" i="5"/>
  <c r="C106" i="5"/>
  <c r="F92" i="5"/>
  <c r="F93" i="5"/>
  <c r="F94" i="5"/>
  <c r="F278" i="4"/>
  <c r="G278" i="4"/>
  <c r="E278" i="4"/>
  <c r="G268" i="4"/>
  <c r="F268" i="4"/>
  <c r="E268" i="4"/>
  <c r="G258" i="4"/>
  <c r="G260" i="4" s="1"/>
  <c r="F258" i="4"/>
  <c r="F260" i="4" s="1"/>
  <c r="E258" i="4"/>
  <c r="L144" i="4"/>
  <c r="L145" i="4"/>
  <c r="L146" i="4"/>
  <c r="L148" i="4"/>
  <c r="L149" i="4"/>
  <c r="L150" i="4"/>
  <c r="L151" i="4"/>
  <c r="L153" i="4"/>
  <c r="L154" i="4"/>
  <c r="L155" i="4"/>
  <c r="L156" i="4"/>
  <c r="L157" i="4"/>
  <c r="L158" i="4"/>
  <c r="L159" i="4"/>
  <c r="L161" i="4"/>
  <c r="L162" i="4"/>
  <c r="L163" i="4"/>
  <c r="L164" i="4"/>
  <c r="L166" i="4"/>
  <c r="L167" i="4"/>
  <c r="L168" i="4"/>
  <c r="L169" i="4"/>
  <c r="L170" i="4"/>
  <c r="L171" i="4"/>
  <c r="L172" i="4"/>
  <c r="L174" i="4"/>
  <c r="L175" i="4"/>
  <c r="L176" i="4"/>
  <c r="L177" i="4"/>
  <c r="L179" i="4"/>
  <c r="L180" i="4"/>
  <c r="L181" i="4"/>
  <c r="L182" i="4"/>
  <c r="L183" i="4"/>
  <c r="L185" i="4"/>
  <c r="L186" i="4"/>
  <c r="L187" i="4"/>
  <c r="L188" i="4"/>
  <c r="L189" i="4"/>
  <c r="L191" i="4"/>
  <c r="L192" i="4"/>
  <c r="L193" i="4"/>
  <c r="L194" i="4"/>
  <c r="L195" i="4"/>
  <c r="L196" i="4"/>
  <c r="L197" i="4"/>
  <c r="L198" i="4"/>
  <c r="L200" i="4"/>
  <c r="L201" i="4"/>
  <c r="L202" i="4"/>
  <c r="L203" i="4"/>
  <c r="L204" i="4"/>
  <c r="L205" i="4"/>
  <c r="L206" i="4"/>
  <c r="L207" i="4"/>
  <c r="L209" i="4"/>
  <c r="L210" i="4"/>
  <c r="L211" i="4"/>
  <c r="L212" i="4"/>
  <c r="L214" i="4"/>
  <c r="L215" i="4"/>
  <c r="L216" i="4"/>
  <c r="L217" i="4"/>
  <c r="L218" i="4"/>
  <c r="L219" i="4"/>
  <c r="L221" i="4"/>
  <c r="L222" i="4"/>
  <c r="L223" i="4"/>
  <c r="L143" i="4"/>
  <c r="K144" i="4"/>
  <c r="K145" i="4"/>
  <c r="K146" i="4"/>
  <c r="K148" i="4"/>
  <c r="K149" i="4"/>
  <c r="K150" i="4"/>
  <c r="K151" i="4"/>
  <c r="K153" i="4"/>
  <c r="K154" i="4"/>
  <c r="K155" i="4"/>
  <c r="K156" i="4"/>
  <c r="K157" i="4"/>
  <c r="K158" i="4"/>
  <c r="K159" i="4"/>
  <c r="K161" i="4"/>
  <c r="K162" i="4"/>
  <c r="K163" i="4"/>
  <c r="K164" i="4"/>
  <c r="K166" i="4"/>
  <c r="K167" i="4"/>
  <c r="K168" i="4"/>
  <c r="K169" i="4"/>
  <c r="K170" i="4"/>
  <c r="K171" i="4"/>
  <c r="K172" i="4"/>
  <c r="K174" i="4"/>
  <c r="K175" i="4"/>
  <c r="K176" i="4"/>
  <c r="K177" i="4"/>
  <c r="K179" i="4"/>
  <c r="K180" i="4"/>
  <c r="K181" i="4"/>
  <c r="K182" i="4"/>
  <c r="K183" i="4"/>
  <c r="K185" i="4"/>
  <c r="K186" i="4"/>
  <c r="K187" i="4"/>
  <c r="K188" i="4"/>
  <c r="K189" i="4"/>
  <c r="K191" i="4"/>
  <c r="K192" i="4"/>
  <c r="K193" i="4"/>
  <c r="K194" i="4"/>
  <c r="K195" i="4"/>
  <c r="K196" i="4"/>
  <c r="K197" i="4"/>
  <c r="K198" i="4"/>
  <c r="K200" i="4"/>
  <c r="K201" i="4"/>
  <c r="K202" i="4"/>
  <c r="K203" i="4"/>
  <c r="K204" i="4"/>
  <c r="K205" i="4"/>
  <c r="K206" i="4"/>
  <c r="K207" i="4"/>
  <c r="K209" i="4"/>
  <c r="K210" i="4"/>
  <c r="K211" i="4"/>
  <c r="K212" i="4"/>
  <c r="K214" i="4"/>
  <c r="K215" i="4"/>
  <c r="K216" i="4"/>
  <c r="K217" i="4"/>
  <c r="K218" i="4"/>
  <c r="K219" i="4"/>
  <c r="K221" i="4"/>
  <c r="K222" i="4"/>
  <c r="K223" i="4"/>
  <c r="K143" i="4"/>
  <c r="D224" i="4"/>
  <c r="E224" i="4"/>
  <c r="F224" i="4"/>
  <c r="G224" i="4"/>
  <c r="H224" i="4"/>
  <c r="I224" i="4"/>
  <c r="D220" i="4"/>
  <c r="E220" i="4"/>
  <c r="F220" i="4"/>
  <c r="G220" i="4"/>
  <c r="H220" i="4"/>
  <c r="I220" i="4"/>
  <c r="D213" i="4"/>
  <c r="E213" i="4"/>
  <c r="F213" i="4"/>
  <c r="G213" i="4"/>
  <c r="H213" i="4"/>
  <c r="I213" i="4"/>
  <c r="D208" i="4"/>
  <c r="E208" i="4"/>
  <c r="F208" i="4"/>
  <c r="G208" i="4"/>
  <c r="H208" i="4"/>
  <c r="I208" i="4"/>
  <c r="D199" i="4"/>
  <c r="E199" i="4"/>
  <c r="F199" i="4"/>
  <c r="G199" i="4"/>
  <c r="H199" i="4"/>
  <c r="I199" i="4"/>
  <c r="D190" i="4"/>
  <c r="E190" i="4"/>
  <c r="F190" i="4"/>
  <c r="G190" i="4"/>
  <c r="H190" i="4"/>
  <c r="I190" i="4"/>
  <c r="D184" i="4"/>
  <c r="E184" i="4"/>
  <c r="F184" i="4"/>
  <c r="G184" i="4"/>
  <c r="H184" i="4"/>
  <c r="I184" i="4"/>
  <c r="D178" i="4"/>
  <c r="E178" i="4"/>
  <c r="F178" i="4"/>
  <c r="G178" i="4"/>
  <c r="H178" i="4"/>
  <c r="I178" i="4"/>
  <c r="D173" i="4"/>
  <c r="E173" i="4"/>
  <c r="F173" i="4"/>
  <c r="G173" i="4"/>
  <c r="H173" i="4"/>
  <c r="I173" i="4"/>
  <c r="D165" i="4"/>
  <c r="E165" i="4"/>
  <c r="F165" i="4"/>
  <c r="G165" i="4"/>
  <c r="H165" i="4"/>
  <c r="I165" i="4"/>
  <c r="D160" i="4"/>
  <c r="E160" i="4"/>
  <c r="F160" i="4"/>
  <c r="G160" i="4"/>
  <c r="H160" i="4"/>
  <c r="I160" i="4"/>
  <c r="D152" i="4"/>
  <c r="E152" i="4"/>
  <c r="F152" i="4"/>
  <c r="G152" i="4"/>
  <c r="H152" i="4"/>
  <c r="I152" i="4"/>
  <c r="C224" i="4"/>
  <c r="C220" i="4"/>
  <c r="C213" i="4"/>
  <c r="C208" i="4"/>
  <c r="C199" i="4"/>
  <c r="C190" i="4"/>
  <c r="C184" i="4"/>
  <c r="C178" i="4"/>
  <c r="C173" i="4"/>
  <c r="C165" i="4"/>
  <c r="C160" i="4"/>
  <c r="C152" i="4"/>
  <c r="J144" i="4"/>
  <c r="J145" i="4"/>
  <c r="J146" i="4"/>
  <c r="J148" i="4"/>
  <c r="J149" i="4"/>
  <c r="J150" i="4"/>
  <c r="J151" i="4"/>
  <c r="J153" i="4"/>
  <c r="J154" i="4"/>
  <c r="J155" i="4"/>
  <c r="J156" i="4"/>
  <c r="J157" i="4"/>
  <c r="J158" i="4"/>
  <c r="J159" i="4"/>
  <c r="J161" i="4"/>
  <c r="J162" i="4"/>
  <c r="J163" i="4"/>
  <c r="J164" i="4"/>
  <c r="J166" i="4"/>
  <c r="J167" i="4"/>
  <c r="J168" i="4"/>
  <c r="J169" i="4"/>
  <c r="J170" i="4"/>
  <c r="J171" i="4"/>
  <c r="J172" i="4"/>
  <c r="J174" i="4"/>
  <c r="J175" i="4"/>
  <c r="J176" i="4"/>
  <c r="J177" i="4"/>
  <c r="J179" i="4"/>
  <c r="J180" i="4"/>
  <c r="J181" i="4"/>
  <c r="J182" i="4"/>
  <c r="J183" i="4"/>
  <c r="J185" i="4"/>
  <c r="J186" i="4"/>
  <c r="J187" i="4"/>
  <c r="J188" i="4"/>
  <c r="J189" i="4"/>
  <c r="J191" i="4"/>
  <c r="J192" i="4"/>
  <c r="J193" i="4"/>
  <c r="J194" i="4"/>
  <c r="J195" i="4"/>
  <c r="J196" i="4"/>
  <c r="J197" i="4"/>
  <c r="J198" i="4"/>
  <c r="J200" i="4"/>
  <c r="J201" i="4"/>
  <c r="J202" i="4"/>
  <c r="J203" i="4"/>
  <c r="J204" i="4"/>
  <c r="J205" i="4"/>
  <c r="J206" i="4"/>
  <c r="J207" i="4"/>
  <c r="J209" i="4"/>
  <c r="J210" i="4"/>
  <c r="J211" i="4"/>
  <c r="J212" i="4"/>
  <c r="J214" i="4"/>
  <c r="J215" i="4"/>
  <c r="J216" i="4"/>
  <c r="J217" i="4"/>
  <c r="J218" i="4"/>
  <c r="J219" i="4"/>
  <c r="J221" i="4"/>
  <c r="J222" i="4"/>
  <c r="J223" i="4"/>
  <c r="J143" i="4"/>
  <c r="D147" i="4"/>
  <c r="E147" i="4"/>
  <c r="F147" i="4"/>
  <c r="G147" i="4"/>
  <c r="H147" i="4"/>
  <c r="I147" i="4"/>
  <c r="C147" i="4"/>
  <c r="G60" i="4"/>
  <c r="G62" i="4" s="1"/>
  <c r="F60" i="4"/>
  <c r="E60" i="4"/>
  <c r="C565" i="2"/>
  <c r="D565" i="2"/>
  <c r="E565" i="2"/>
  <c r="F565" i="2"/>
  <c r="G565" i="2"/>
  <c r="H565" i="2"/>
  <c r="I565" i="2"/>
  <c r="I143" i="2"/>
  <c r="H143" i="2"/>
  <c r="G143" i="2"/>
  <c r="F143" i="2"/>
  <c r="E143" i="2"/>
  <c r="D143" i="2"/>
  <c r="I130" i="2"/>
  <c r="H130" i="2"/>
  <c r="G130" i="2"/>
  <c r="F130" i="2"/>
  <c r="E130" i="2"/>
  <c r="D130" i="2"/>
  <c r="I117" i="2"/>
  <c r="H117" i="2"/>
  <c r="G117" i="2"/>
  <c r="F117" i="2"/>
  <c r="E117" i="2"/>
  <c r="I65" i="2"/>
  <c r="H65" i="2"/>
  <c r="G65" i="2"/>
  <c r="F65" i="2"/>
  <c r="E65" i="2"/>
  <c r="D65" i="2"/>
  <c r="D95" i="5"/>
  <c r="E95" i="5"/>
  <c r="C95" i="5"/>
  <c r="F76" i="5"/>
  <c r="F77" i="5"/>
  <c r="F78" i="5"/>
  <c r="F79" i="5"/>
  <c r="F80" i="5"/>
  <c r="F81" i="5"/>
  <c r="F75" i="5"/>
  <c r="D82" i="5"/>
  <c r="E82" i="5"/>
  <c r="C82" i="5"/>
  <c r="F62" i="5"/>
  <c r="F63" i="5"/>
  <c r="F64" i="5"/>
  <c r="F65" i="5"/>
  <c r="F66" i="5"/>
  <c r="F67" i="5"/>
  <c r="F61" i="5"/>
  <c r="D68" i="5"/>
  <c r="E68" i="5"/>
  <c r="C68" i="5"/>
  <c r="B160" i="5"/>
  <c r="B142" i="5"/>
  <c r="F98" i="6"/>
  <c r="F89" i="6"/>
  <c r="D89" i="6"/>
  <c r="B89" i="6"/>
  <c r="G65" i="6"/>
  <c r="D65" i="6"/>
  <c r="G64" i="6"/>
  <c r="F64" i="6"/>
  <c r="D64" i="6"/>
  <c r="C64" i="6"/>
  <c r="D50" i="2"/>
  <c r="E50" i="2"/>
  <c r="C50" i="2"/>
  <c r="J30" i="6"/>
  <c r="J31" i="6"/>
  <c r="J32" i="6"/>
  <c r="J33" i="6"/>
  <c r="J29" i="6"/>
  <c r="I30" i="6"/>
  <c r="I31" i="6"/>
  <c r="I32" i="6"/>
  <c r="I33" i="6"/>
  <c r="I29" i="6"/>
  <c r="H30" i="6"/>
  <c r="H31" i="6"/>
  <c r="H32" i="6"/>
  <c r="H33" i="6"/>
  <c r="H29" i="6"/>
  <c r="G20" i="2"/>
  <c r="F23" i="2" s="1"/>
  <c r="G367" i="4"/>
  <c r="E367" i="4"/>
  <c r="C367" i="4"/>
  <c r="B367" i="4"/>
  <c r="A365" i="4"/>
  <c r="A363" i="4"/>
  <c r="G351" i="4"/>
  <c r="E351" i="4"/>
  <c r="C351" i="4"/>
  <c r="F339" i="4"/>
  <c r="F334" i="4"/>
  <c r="A315" i="4"/>
  <c r="F301" i="4"/>
  <c r="F296" i="4"/>
  <c r="E136" i="4"/>
  <c r="D136" i="4"/>
  <c r="D111" i="4"/>
  <c r="D104" i="4"/>
  <c r="D92" i="4"/>
  <c r="F86" i="4"/>
  <c r="F79" i="4"/>
  <c r="G44" i="4"/>
  <c r="F44" i="4"/>
  <c r="E44" i="4"/>
  <c r="G28" i="4"/>
  <c r="H28" i="4"/>
  <c r="I28" i="4"/>
  <c r="F28" i="4"/>
  <c r="E28" i="4"/>
  <c r="G30" i="4" s="1"/>
  <c r="E17" i="4"/>
  <c r="B50" i="3"/>
  <c r="G51" i="3" s="1"/>
  <c r="B46" i="3"/>
  <c r="L564" i="2"/>
  <c r="K564" i="2"/>
  <c r="J564" i="2"/>
  <c r="L563" i="2"/>
  <c r="K563" i="2"/>
  <c r="J563" i="2"/>
  <c r="L562" i="2"/>
  <c r="K562" i="2"/>
  <c r="J562" i="2"/>
  <c r="L561" i="2"/>
  <c r="K561" i="2"/>
  <c r="J561" i="2"/>
  <c r="L560" i="2"/>
  <c r="K560" i="2"/>
  <c r="J560" i="2"/>
  <c r="L559" i="2"/>
  <c r="K559" i="2"/>
  <c r="J559" i="2"/>
  <c r="L558" i="2"/>
  <c r="K558" i="2"/>
  <c r="J558" i="2"/>
  <c r="L557" i="2"/>
  <c r="K557" i="2"/>
  <c r="J557" i="2"/>
  <c r="B491" i="2"/>
  <c r="F494" i="2" s="1"/>
  <c r="B480" i="2"/>
  <c r="F483" i="2" s="1"/>
  <c r="B469" i="2"/>
  <c r="E472" i="2" s="1"/>
  <c r="D318" i="2"/>
  <c r="F318" i="2" s="1"/>
  <c r="C491" i="2" s="1"/>
  <c r="D324" i="2"/>
  <c r="F324" i="2" s="1"/>
  <c r="F323" i="2"/>
  <c r="F322" i="2"/>
  <c r="C318" i="2"/>
  <c r="E318" i="2" s="1"/>
  <c r="F317" i="2"/>
  <c r="E317" i="2"/>
  <c r="F316" i="2"/>
  <c r="E316" i="2"/>
  <c r="D309" i="2"/>
  <c r="F309" i="2" s="1"/>
  <c r="F308" i="2"/>
  <c r="F307" i="2"/>
  <c r="F302" i="2"/>
  <c r="F301" i="2"/>
  <c r="E301" i="2"/>
  <c r="D303" i="2"/>
  <c r="F303" i="2" s="1"/>
  <c r="C303" i="2"/>
  <c r="E303" i="2" s="1"/>
  <c r="D294" i="2"/>
  <c r="F294" i="2" s="1"/>
  <c r="C294" i="2"/>
  <c r="E294" i="2" s="1"/>
  <c r="F293" i="2"/>
  <c r="E293" i="2"/>
  <c r="F292" i="2"/>
  <c r="E292" i="2"/>
  <c r="F291" i="2"/>
  <c r="E291" i="2"/>
  <c r="D287" i="2"/>
  <c r="F287" i="2" s="1"/>
  <c r="C287" i="2"/>
  <c r="E287" i="2" s="1"/>
  <c r="F286" i="2"/>
  <c r="E286" i="2"/>
  <c r="F285" i="2"/>
  <c r="E285" i="2"/>
  <c r="F284" i="2"/>
  <c r="E284" i="2"/>
  <c r="F275" i="2"/>
  <c r="F274" i="2"/>
  <c r="F273" i="2"/>
  <c r="D276" i="2"/>
  <c r="F276" i="2" s="1"/>
  <c r="D269" i="2"/>
  <c r="F269" i="2" s="1"/>
  <c r="C269" i="2"/>
  <c r="E269" i="2" s="1"/>
  <c r="E267" i="2"/>
  <c r="F267" i="2"/>
  <c r="E268" i="2"/>
  <c r="F268" i="2"/>
  <c r="F266" i="2"/>
  <c r="E266" i="2"/>
  <c r="F258" i="2"/>
  <c r="D258" i="2"/>
  <c r="H257" i="2"/>
  <c r="H256" i="2"/>
  <c r="H255" i="2"/>
  <c r="H254" i="2"/>
  <c r="H253" i="2"/>
  <c r="H245" i="2"/>
  <c r="H246" i="2"/>
  <c r="H247" i="2"/>
  <c r="H248" i="2"/>
  <c r="G245" i="2"/>
  <c r="G246" i="2"/>
  <c r="G247" i="2"/>
  <c r="G248" i="2"/>
  <c r="E249" i="2"/>
  <c r="F249" i="2"/>
  <c r="D249" i="2"/>
  <c r="C249" i="2"/>
  <c r="H244" i="2"/>
  <c r="G244" i="2"/>
  <c r="F236" i="2"/>
  <c r="H233" i="2"/>
  <c r="H234" i="2"/>
  <c r="H232" i="2"/>
  <c r="F228" i="2"/>
  <c r="E228" i="2"/>
  <c r="D228" i="2"/>
  <c r="C228" i="2"/>
  <c r="H224" i="2"/>
  <c r="H225" i="2"/>
  <c r="H226" i="2"/>
  <c r="H227" i="2"/>
  <c r="G224" i="2"/>
  <c r="G225" i="2"/>
  <c r="G226" i="2"/>
  <c r="G227" i="2"/>
  <c r="L445" i="2"/>
  <c r="L446" i="2"/>
  <c r="L447" i="2"/>
  <c r="L448" i="2"/>
  <c r="L449" i="2"/>
  <c r="L450" i="2"/>
  <c r="L451" i="2"/>
  <c r="L452" i="2"/>
  <c r="L444" i="2"/>
  <c r="K445" i="2"/>
  <c r="K446" i="2"/>
  <c r="K447" i="2"/>
  <c r="K448" i="2"/>
  <c r="K449" i="2"/>
  <c r="K450" i="2"/>
  <c r="K451" i="2"/>
  <c r="K452" i="2"/>
  <c r="K444" i="2"/>
  <c r="D453" i="2"/>
  <c r="E453" i="2"/>
  <c r="F453" i="2"/>
  <c r="G453" i="2"/>
  <c r="H453" i="2"/>
  <c r="I453" i="2"/>
  <c r="C453" i="2"/>
  <c r="J445" i="2"/>
  <c r="J446" i="2"/>
  <c r="J447" i="2"/>
  <c r="J448" i="2"/>
  <c r="J449" i="2"/>
  <c r="J450" i="2"/>
  <c r="J451" i="2"/>
  <c r="J452" i="2"/>
  <c r="J444" i="2"/>
  <c r="G344" i="2"/>
  <c r="G343" i="2"/>
  <c r="E345" i="2"/>
  <c r="C345" i="2"/>
  <c r="G206" i="2"/>
  <c r="F206" i="2"/>
  <c r="E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G186" i="2"/>
  <c r="F186" i="2"/>
  <c r="E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F166" i="2"/>
  <c r="G166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53" i="2"/>
  <c r="E166" i="2"/>
  <c r="D129" i="3"/>
  <c r="F106" i="5" l="1"/>
  <c r="G105" i="5" s="1"/>
  <c r="K31" i="6"/>
  <c r="K33" i="6"/>
  <c r="K29" i="6"/>
  <c r="J63" i="6"/>
  <c r="D68" i="2"/>
  <c r="H68" i="2"/>
  <c r="D120" i="2"/>
  <c r="F68" i="2"/>
  <c r="J34" i="6"/>
  <c r="I34" i="6"/>
  <c r="D66" i="6"/>
  <c r="G66" i="6"/>
  <c r="H64" i="6"/>
  <c r="F69" i="6" s="1"/>
  <c r="H69" i="6" s="1"/>
  <c r="H63" i="6"/>
  <c r="G68" i="6" s="1"/>
  <c r="D18" i="6"/>
  <c r="J64" i="6"/>
  <c r="J65" i="6"/>
  <c r="E64" i="6"/>
  <c r="D69" i="6" s="1"/>
  <c r="H30" i="4"/>
  <c r="M196" i="4"/>
  <c r="N196" i="4" s="1"/>
  <c r="M187" i="4"/>
  <c r="N187" i="4" s="1"/>
  <c r="M182" i="4"/>
  <c r="N182" i="4" s="1"/>
  <c r="M177" i="4"/>
  <c r="N177" i="4" s="1"/>
  <c r="M172" i="4"/>
  <c r="N172" i="4" s="1"/>
  <c r="M158" i="4"/>
  <c r="N158" i="4" s="1"/>
  <c r="M154" i="4"/>
  <c r="N154" i="4" s="1"/>
  <c r="M149" i="4"/>
  <c r="N149" i="4" s="1"/>
  <c r="M144" i="4"/>
  <c r="N144" i="4" s="1"/>
  <c r="G280" i="4"/>
  <c r="M217" i="4"/>
  <c r="N217" i="4" s="1"/>
  <c r="M207" i="4"/>
  <c r="N207" i="4" s="1"/>
  <c r="M203" i="4"/>
  <c r="N203" i="4" s="1"/>
  <c r="M198" i="4"/>
  <c r="N198" i="4" s="1"/>
  <c r="G225" i="4"/>
  <c r="M221" i="4"/>
  <c r="N221" i="4" s="1"/>
  <c r="M174" i="4"/>
  <c r="N174" i="4" s="1"/>
  <c r="C23" i="2"/>
  <c r="I246" i="2"/>
  <c r="F68" i="5"/>
  <c r="M130" i="5"/>
  <c r="N130" i="5" s="1"/>
  <c r="M129" i="5"/>
  <c r="N129" i="5" s="1"/>
  <c r="F82" i="5"/>
  <c r="M120" i="5"/>
  <c r="N120" i="5" s="1"/>
  <c r="M121" i="5"/>
  <c r="N121" i="5" s="1"/>
  <c r="K130" i="5"/>
  <c r="M127" i="5"/>
  <c r="N127" i="5" s="1"/>
  <c r="M123" i="5"/>
  <c r="N123" i="5" s="1"/>
  <c r="D16" i="5"/>
  <c r="M125" i="5"/>
  <c r="N125" i="5" s="1"/>
  <c r="M126" i="5"/>
  <c r="N126" i="5" s="1"/>
  <c r="M122" i="5"/>
  <c r="N122" i="5" s="1"/>
  <c r="L213" i="4"/>
  <c r="I30" i="4"/>
  <c r="F270" i="4"/>
  <c r="K199" i="4"/>
  <c r="K224" i="4"/>
  <c r="L152" i="4"/>
  <c r="J224" i="4"/>
  <c r="M216" i="4"/>
  <c r="N216" i="4" s="1"/>
  <c r="M193" i="4"/>
  <c r="N193" i="4" s="1"/>
  <c r="M183" i="4"/>
  <c r="N183" i="4" s="1"/>
  <c r="M179" i="4"/>
  <c r="N179" i="4" s="1"/>
  <c r="M169" i="4"/>
  <c r="N169" i="4" s="1"/>
  <c r="M164" i="4"/>
  <c r="N164" i="4" s="1"/>
  <c r="M159" i="4"/>
  <c r="N159" i="4" s="1"/>
  <c r="M145" i="4"/>
  <c r="N145" i="4" s="1"/>
  <c r="G270" i="4"/>
  <c r="G322" i="2"/>
  <c r="F62" i="4"/>
  <c r="J220" i="4"/>
  <c r="M161" i="4"/>
  <c r="N161" i="4" s="1"/>
  <c r="M211" i="4"/>
  <c r="N211" i="4" s="1"/>
  <c r="M194" i="4"/>
  <c r="N194" i="4" s="1"/>
  <c r="M222" i="4"/>
  <c r="N222" i="4" s="1"/>
  <c r="M218" i="4"/>
  <c r="N218" i="4" s="1"/>
  <c r="M214" i="4"/>
  <c r="N214" i="4" s="1"/>
  <c r="M209" i="4"/>
  <c r="N209" i="4" s="1"/>
  <c r="M186" i="4"/>
  <c r="N186" i="4" s="1"/>
  <c r="M171" i="4"/>
  <c r="N171" i="4" s="1"/>
  <c r="M162" i="4"/>
  <c r="N162" i="4" s="1"/>
  <c r="M157" i="4"/>
  <c r="N157" i="4" s="1"/>
  <c r="J213" i="4"/>
  <c r="J184" i="4"/>
  <c r="K165" i="4"/>
  <c r="M170" i="4"/>
  <c r="N170" i="4" s="1"/>
  <c r="M156" i="4"/>
  <c r="N156" i="4" s="1"/>
  <c r="M146" i="4"/>
  <c r="N146" i="4" s="1"/>
  <c r="M219" i="4"/>
  <c r="N219" i="4" s="1"/>
  <c r="M215" i="4"/>
  <c r="N215" i="4" s="1"/>
  <c r="M210" i="4"/>
  <c r="N210" i="4" s="1"/>
  <c r="M201" i="4"/>
  <c r="N201" i="4" s="1"/>
  <c r="M188" i="4"/>
  <c r="N188" i="4" s="1"/>
  <c r="M155" i="4"/>
  <c r="N155" i="4" s="1"/>
  <c r="M185" i="4"/>
  <c r="N185" i="4" s="1"/>
  <c r="F46" i="4"/>
  <c r="F302" i="4"/>
  <c r="A310" i="4" s="1"/>
  <c r="H311" i="4" s="1"/>
  <c r="K147" i="4"/>
  <c r="M223" i="4"/>
  <c r="N223" i="4" s="1"/>
  <c r="M204" i="4"/>
  <c r="N204" i="4" s="1"/>
  <c r="M168" i="4"/>
  <c r="N168" i="4" s="1"/>
  <c r="M163" i="4"/>
  <c r="N163" i="4" s="1"/>
  <c r="K190" i="4"/>
  <c r="L220" i="4"/>
  <c r="M195" i="4"/>
  <c r="N195" i="4" s="1"/>
  <c r="M148" i="4"/>
  <c r="N148" i="4" s="1"/>
  <c r="F280" i="4"/>
  <c r="J190" i="4"/>
  <c r="J152" i="4"/>
  <c r="L199" i="4"/>
  <c r="M205" i="4"/>
  <c r="N205" i="4" s="1"/>
  <c r="M180" i="4"/>
  <c r="N180" i="4" s="1"/>
  <c r="M150" i="4"/>
  <c r="N150" i="4" s="1"/>
  <c r="M200" i="4"/>
  <c r="N200" i="4" s="1"/>
  <c r="M167" i="4"/>
  <c r="N167" i="4" s="1"/>
  <c r="J147" i="4"/>
  <c r="C225" i="4"/>
  <c r="L147" i="4"/>
  <c r="J199" i="4"/>
  <c r="J173" i="4"/>
  <c r="K178" i="4"/>
  <c r="E225" i="4"/>
  <c r="M192" i="4"/>
  <c r="N192" i="4" s="1"/>
  <c r="K152" i="4"/>
  <c r="L224" i="4"/>
  <c r="F340" i="4"/>
  <c r="K160" i="4"/>
  <c r="L165" i="4"/>
  <c r="L190" i="4"/>
  <c r="M206" i="4"/>
  <c r="N206" i="4" s="1"/>
  <c r="M202" i="4"/>
  <c r="N202" i="4" s="1"/>
  <c r="M181" i="4"/>
  <c r="N181" i="4" s="1"/>
  <c r="M176" i="4"/>
  <c r="N176" i="4" s="1"/>
  <c r="M151" i="4"/>
  <c r="N151" i="4" s="1"/>
  <c r="J130" i="5"/>
  <c r="M124" i="5"/>
  <c r="N124" i="5" s="1"/>
  <c r="G253" i="2"/>
  <c r="I253" i="2" s="1"/>
  <c r="D472" i="2"/>
  <c r="B351" i="4"/>
  <c r="B353" i="4" s="1"/>
  <c r="E34" i="6"/>
  <c r="E63" i="6" s="1"/>
  <c r="D68" i="6" s="1"/>
  <c r="H34" i="6"/>
  <c r="K30" i="6"/>
  <c r="H20" i="2"/>
  <c r="F472" i="2"/>
  <c r="B23" i="2"/>
  <c r="M452" i="2"/>
  <c r="N452" i="2" s="1"/>
  <c r="M448" i="2"/>
  <c r="N448" i="2" s="1"/>
  <c r="F120" i="2"/>
  <c r="D133" i="2"/>
  <c r="H133" i="2"/>
  <c r="G232" i="2"/>
  <c r="I232" i="2" s="1"/>
  <c r="G233" i="2"/>
  <c r="I233" i="2" s="1"/>
  <c r="G257" i="2"/>
  <c r="I257" i="2" s="1"/>
  <c r="G337" i="2"/>
  <c r="D23" i="2"/>
  <c r="E23" i="2"/>
  <c r="G234" i="2"/>
  <c r="I234" i="2" s="1"/>
  <c r="G254" i="2"/>
  <c r="I254" i="2" s="1"/>
  <c r="I247" i="2"/>
  <c r="M562" i="2"/>
  <c r="N562" i="2" s="1"/>
  <c r="M445" i="2"/>
  <c r="N445" i="2" s="1"/>
  <c r="G352" i="2"/>
  <c r="M557" i="2"/>
  <c r="N557" i="2" s="1"/>
  <c r="E494" i="2"/>
  <c r="B494" i="2"/>
  <c r="D494" i="2"/>
  <c r="H236" i="2"/>
  <c r="G294" i="2"/>
  <c r="C100" i="2"/>
  <c r="M444" i="2"/>
  <c r="N444" i="2" s="1"/>
  <c r="M449" i="2"/>
  <c r="N449" i="2" s="1"/>
  <c r="F49" i="2"/>
  <c r="H249" i="2"/>
  <c r="G301" i="2"/>
  <c r="M559" i="2"/>
  <c r="N559" i="2" s="1"/>
  <c r="F50" i="2"/>
  <c r="H186" i="2"/>
  <c r="H206" i="2"/>
  <c r="M563" i="2"/>
  <c r="N563" i="2" s="1"/>
  <c r="G249" i="2"/>
  <c r="M558" i="2"/>
  <c r="N558" i="2" s="1"/>
  <c r="M561" i="2"/>
  <c r="N561" i="2" s="1"/>
  <c r="H120" i="2"/>
  <c r="F133" i="2"/>
  <c r="D146" i="2"/>
  <c r="H146" i="2"/>
  <c r="L565" i="2"/>
  <c r="G266" i="2"/>
  <c r="G323" i="2"/>
  <c r="I245" i="2"/>
  <c r="G292" i="2"/>
  <c r="I226" i="2"/>
  <c r="I248" i="2"/>
  <c r="G284" i="2"/>
  <c r="G286" i="2"/>
  <c r="C480" i="2"/>
  <c r="B483" i="2" s="1"/>
  <c r="G228" i="2"/>
  <c r="G291" i="2"/>
  <c r="G293" i="2"/>
  <c r="I224" i="2"/>
  <c r="I225" i="2"/>
  <c r="G285" i="2"/>
  <c r="G274" i="2"/>
  <c r="C324" i="2"/>
  <c r="E324" i="2" s="1"/>
  <c r="G324" i="2" s="1"/>
  <c r="C309" i="2"/>
  <c r="E309" i="2" s="1"/>
  <c r="G309" i="2" s="1"/>
  <c r="G269" i="2"/>
  <c r="E236" i="2"/>
  <c r="G308" i="2"/>
  <c r="C51" i="2"/>
  <c r="G318" i="2"/>
  <c r="D483" i="2"/>
  <c r="J453" i="2"/>
  <c r="E455" i="2" s="1"/>
  <c r="G267" i="2"/>
  <c r="G303" i="2"/>
  <c r="G317" i="2"/>
  <c r="M560" i="2"/>
  <c r="N560" i="2" s="1"/>
  <c r="G273" i="2"/>
  <c r="G307" i="2"/>
  <c r="E483" i="2"/>
  <c r="M450" i="2"/>
  <c r="N450" i="2" s="1"/>
  <c r="M446" i="2"/>
  <c r="N446" i="2" s="1"/>
  <c r="M451" i="2"/>
  <c r="N451" i="2" s="1"/>
  <c r="M447" i="2"/>
  <c r="N447" i="2" s="1"/>
  <c r="I227" i="2"/>
  <c r="I244" i="2"/>
  <c r="G275" i="2"/>
  <c r="G316" i="2"/>
  <c r="G255" i="2"/>
  <c r="I255" i="2" s="1"/>
  <c r="G256" i="2"/>
  <c r="I256" i="2" s="1"/>
  <c r="C236" i="2"/>
  <c r="D51" i="2"/>
  <c r="H166" i="2"/>
  <c r="L453" i="2"/>
  <c r="H258" i="2"/>
  <c r="G287" i="2"/>
  <c r="E51" i="2"/>
  <c r="F146" i="2"/>
  <c r="K565" i="2"/>
  <c r="G302" i="2"/>
  <c r="C132" i="3"/>
  <c r="B132" i="3"/>
  <c r="I64" i="6"/>
  <c r="C65" i="6"/>
  <c r="E65" i="6"/>
  <c r="D70" i="6" s="1"/>
  <c r="D225" i="4"/>
  <c r="F225" i="4"/>
  <c r="H225" i="4"/>
  <c r="F48" i="2"/>
  <c r="K220" i="4"/>
  <c r="K184" i="4"/>
  <c r="I225" i="4"/>
  <c r="K453" i="2"/>
  <c r="L160" i="4"/>
  <c r="L184" i="4"/>
  <c r="L208" i="4"/>
  <c r="K65" i="6"/>
  <c r="J70" i="6" s="1"/>
  <c r="L178" i="4"/>
  <c r="G47" i="3"/>
  <c r="C47" i="3"/>
  <c r="E47" i="3"/>
  <c r="H47" i="3"/>
  <c r="K173" i="4"/>
  <c r="I63" i="6"/>
  <c r="D142" i="3"/>
  <c r="D132" i="5"/>
  <c r="C258" i="2"/>
  <c r="D47" i="3"/>
  <c r="L173" i="4"/>
  <c r="H228" i="2"/>
  <c r="G345" i="2"/>
  <c r="B51" i="3"/>
  <c r="H51" i="3"/>
  <c r="E51" i="3"/>
  <c r="D51" i="3"/>
  <c r="C51" i="3"/>
  <c r="F65" i="6"/>
  <c r="F66" i="6" s="1"/>
  <c r="C276" i="2"/>
  <c r="E276" i="2" s="1"/>
  <c r="G276" i="2" s="1"/>
  <c r="J208" i="4"/>
  <c r="J160" i="4"/>
  <c r="K213" i="4"/>
  <c r="G104" i="5"/>
  <c r="G106" i="5" s="1"/>
  <c r="G268" i="2"/>
  <c r="J165" i="4"/>
  <c r="M143" i="4"/>
  <c r="N143" i="4" s="1"/>
  <c r="M166" i="4"/>
  <c r="N166" i="4" s="1"/>
  <c r="E595" i="2"/>
  <c r="C600" i="2" s="1"/>
  <c r="D600" i="2" s="1"/>
  <c r="B29" i="5"/>
  <c r="A29" i="5" s="1"/>
  <c r="D29" i="5"/>
  <c r="C29" i="5"/>
  <c r="F95" i="5"/>
  <c r="J565" i="2"/>
  <c r="F30" i="4"/>
  <c r="J178" i="4"/>
  <c r="M191" i="4"/>
  <c r="N191" i="4" s="1"/>
  <c r="M175" i="4"/>
  <c r="N175" i="4" s="1"/>
  <c r="E258" i="2"/>
  <c r="M564" i="2"/>
  <c r="N564" i="2" s="1"/>
  <c r="K32" i="6"/>
  <c r="K208" i="4"/>
  <c r="M212" i="4"/>
  <c r="N212" i="4" s="1"/>
  <c r="M197" i="4"/>
  <c r="N197" i="4" s="1"/>
  <c r="M189" i="4"/>
  <c r="N189" i="4" s="1"/>
  <c r="M153" i="4"/>
  <c r="N153" i="4" s="1"/>
  <c r="M118" i="5"/>
  <c r="N118" i="5" s="1"/>
  <c r="C16" i="5"/>
  <c r="B47" i="3" l="1"/>
  <c r="J68" i="2"/>
  <c r="C99" i="2" s="1"/>
  <c r="H66" i="6"/>
  <c r="C68" i="6"/>
  <c r="E68" i="6" s="1"/>
  <c r="K34" i="6"/>
  <c r="K63" i="6" s="1"/>
  <c r="J68" i="6" s="1"/>
  <c r="M184" i="4"/>
  <c r="C69" i="6"/>
  <c r="E69" i="6" s="1"/>
  <c r="J66" i="6"/>
  <c r="C77" i="6" s="1"/>
  <c r="G69" i="6"/>
  <c r="F68" i="6"/>
  <c r="H68" i="6" s="1"/>
  <c r="M152" i="4"/>
  <c r="N152" i="4" s="1"/>
  <c r="D233" i="4" s="1"/>
  <c r="M178" i="4"/>
  <c r="C237" i="4" s="1"/>
  <c r="M173" i="4"/>
  <c r="N173" i="4" s="1"/>
  <c r="D236" i="4" s="1"/>
  <c r="M213" i="4"/>
  <c r="C242" i="4" s="1"/>
  <c r="M199" i="4"/>
  <c r="C240" i="4" s="1"/>
  <c r="M220" i="4"/>
  <c r="N220" i="4" s="1"/>
  <c r="D243" i="4" s="1"/>
  <c r="M190" i="4"/>
  <c r="C239" i="4" s="1"/>
  <c r="M165" i="4"/>
  <c r="M224" i="4"/>
  <c r="N224" i="4" s="1"/>
  <c r="D244" i="4" s="1"/>
  <c r="F304" i="4"/>
  <c r="M160" i="4"/>
  <c r="C234" i="4" s="1"/>
  <c r="J225" i="4"/>
  <c r="M147" i="4"/>
  <c r="N147" i="4" s="1"/>
  <c r="D232" i="4" s="1"/>
  <c r="L225" i="4"/>
  <c r="F132" i="5"/>
  <c r="E132" i="5"/>
  <c r="C132" i="5"/>
  <c r="J132" i="5" s="1"/>
  <c r="I132" i="5"/>
  <c r="G132" i="5"/>
  <c r="H132" i="5"/>
  <c r="J146" i="2"/>
  <c r="C213" i="2" s="1"/>
  <c r="J133" i="2"/>
  <c r="C212" i="2" s="1"/>
  <c r="J120" i="2"/>
  <c r="C211" i="2" s="1"/>
  <c r="I455" i="2"/>
  <c r="C455" i="2"/>
  <c r="D455" i="2"/>
  <c r="H455" i="2"/>
  <c r="F455" i="2"/>
  <c r="G455" i="2"/>
  <c r="I249" i="2"/>
  <c r="M453" i="2"/>
  <c r="N453" i="2" s="1"/>
  <c r="F51" i="2"/>
  <c r="M565" i="2"/>
  <c r="N565" i="2" s="1"/>
  <c r="C101" i="2"/>
  <c r="C102" i="2" s="1"/>
  <c r="G236" i="2"/>
  <c r="I236" i="2" s="1"/>
  <c r="G258" i="2"/>
  <c r="I258" i="2" s="1"/>
  <c r="N213" i="4"/>
  <c r="D242" i="4" s="1"/>
  <c r="I66" i="6"/>
  <c r="C70" i="6"/>
  <c r="E70" i="6" s="1"/>
  <c r="I65" i="6"/>
  <c r="I70" i="6" s="1"/>
  <c r="K70" i="6" s="1"/>
  <c r="G94" i="5"/>
  <c r="G92" i="5"/>
  <c r="G91" i="5"/>
  <c r="G93" i="5"/>
  <c r="B49" i="5"/>
  <c r="B9" i="3"/>
  <c r="D9" i="3" s="1"/>
  <c r="I228" i="2"/>
  <c r="E66" i="6"/>
  <c r="K225" i="4"/>
  <c r="C66" i="6"/>
  <c r="F567" i="2"/>
  <c r="G567" i="2"/>
  <c r="D567" i="2"/>
  <c r="E567" i="2"/>
  <c r="H567" i="2"/>
  <c r="C567" i="2"/>
  <c r="C238" i="4"/>
  <c r="N184" i="4"/>
  <c r="D238" i="4" s="1"/>
  <c r="H65" i="6"/>
  <c r="G70" i="6" s="1"/>
  <c r="I567" i="2"/>
  <c r="M208" i="4"/>
  <c r="J455" i="2" l="1"/>
  <c r="B18" i="6"/>
  <c r="I68" i="6"/>
  <c r="K68" i="6" s="1"/>
  <c r="C233" i="4"/>
  <c r="N178" i="4"/>
  <c r="D237" i="4" s="1"/>
  <c r="F70" i="6"/>
  <c r="H70" i="6" s="1"/>
  <c r="C236" i="4"/>
  <c r="N199" i="4"/>
  <c r="D240" i="4" s="1"/>
  <c r="C244" i="4"/>
  <c r="N190" i="4"/>
  <c r="D239" i="4" s="1"/>
  <c r="N160" i="4"/>
  <c r="D234" i="4" s="1"/>
  <c r="C243" i="4"/>
  <c r="C232" i="4"/>
  <c r="C235" i="4"/>
  <c r="N165" i="4"/>
  <c r="D235" i="4" s="1"/>
  <c r="M225" i="4"/>
  <c r="C245" i="4" s="1"/>
  <c r="L132" i="5"/>
  <c r="C214" i="2"/>
  <c r="C18" i="6"/>
  <c r="K64" i="6"/>
  <c r="L455" i="2"/>
  <c r="N208" i="4"/>
  <c r="D241" i="4" s="1"/>
  <c r="C241" i="4"/>
  <c r="K66" i="6"/>
  <c r="C469" i="2"/>
  <c r="B472" i="2" s="1"/>
  <c r="C505" i="2"/>
  <c r="L567" i="2"/>
  <c r="J567" i="2"/>
  <c r="C51" i="5"/>
  <c r="E51" i="5"/>
  <c r="D51" i="5"/>
  <c r="F51" i="5"/>
  <c r="N225" i="4" l="1"/>
  <c r="D245" i="4" s="1"/>
  <c r="J69" i="6"/>
  <c r="I69" i="6"/>
  <c r="K69" i="6" s="1"/>
  <c r="E18" i="6"/>
  <c r="D19" i="6" s="1"/>
  <c r="D505" i="2"/>
  <c r="B19" i="6" l="1"/>
  <c r="C19" i="6"/>
  <c r="E19" i="6" l="1"/>
</calcChain>
</file>

<file path=xl/comments1.xml><?xml version="1.0" encoding="utf-8"?>
<comments xmlns="http://schemas.openxmlformats.org/spreadsheetml/2006/main">
  <authors>
    <author>Planeación</author>
  </authors>
  <commentList>
    <comment ref="E165" authorId="0" shapeId="0">
      <text>
        <r>
          <rPr>
            <b/>
            <sz val="9"/>
            <color indexed="81"/>
            <rFont val="Tahoma"/>
            <charset val="1"/>
          </rPr>
          <t>Planeación:</t>
        </r>
        <r>
          <rPr>
            <sz val="9"/>
            <color indexed="81"/>
            <rFont val="Tahoma"/>
            <charset val="1"/>
          </rPr>
          <t xml:space="preserve">
18 abandono escolar
 1 matrimonio
 4 cambio de universidad
 3 problemas familiares
 1 salud
 1 cambio de residencia
 1 embarazo
 1 causa injustificada</t>
        </r>
      </text>
    </comment>
    <comment ref="F165" authorId="0" shapeId="0">
      <text>
        <r>
          <rPr>
            <b/>
            <sz val="9"/>
            <color indexed="81"/>
            <rFont val="Tahoma"/>
            <charset val="1"/>
          </rPr>
          <t>Planeación:</t>
        </r>
        <r>
          <rPr>
            <sz val="9"/>
            <color indexed="81"/>
            <rFont val="Tahoma"/>
            <charset val="1"/>
          </rPr>
          <t xml:space="preserve">
2 cambio de universidad
4 cambio de vocación
5 problemas familiares
1 religiosas
3 cambio de residencia
1 salud</t>
        </r>
      </text>
    </comment>
    <comment ref="G165" authorId="0" shapeId="0">
      <text>
        <r>
          <rPr>
            <b/>
            <sz val="9"/>
            <color indexed="81"/>
            <rFont val="Tahoma"/>
            <charset val="1"/>
          </rPr>
          <t>Planeación:</t>
        </r>
        <r>
          <rPr>
            <sz val="9"/>
            <color indexed="81"/>
            <rFont val="Tahoma"/>
            <charset val="1"/>
          </rPr>
          <t xml:space="preserve">
1 cambio de escuela
1 cambio de residencia
1 abandono escolar</t>
        </r>
      </text>
    </comment>
  </commentList>
</comments>
</file>

<file path=xl/comments2.xml><?xml version="1.0" encoding="utf-8"?>
<comments xmlns="http://schemas.openxmlformats.org/spreadsheetml/2006/main">
  <authors>
    <author>Planeación</author>
  </authors>
  <commentList>
    <comment ref="B127" authorId="0" shapeId="0">
      <text>
        <r>
          <rPr>
            <b/>
            <sz val="9"/>
            <color indexed="81"/>
            <rFont val="Tahoma"/>
            <family val="2"/>
          </rPr>
          <t>Planeación:</t>
        </r>
        <r>
          <rPr>
            <sz val="9"/>
            <color indexed="81"/>
            <rFont val="Tahoma"/>
            <family val="2"/>
          </rPr>
          <t xml:space="preserve">
17 Transporte
63 Prospera inicua tu carrera
53 Manutención prospera
255 Alojamiento</t>
        </r>
      </text>
    </comment>
  </commentList>
</comments>
</file>

<file path=xl/sharedStrings.xml><?xml version="1.0" encoding="utf-8"?>
<sst xmlns="http://schemas.openxmlformats.org/spreadsheetml/2006/main" count="4265" uniqueCount="1017">
  <si>
    <t>1</t>
  </si>
  <si>
    <t>.</t>
  </si>
  <si>
    <t>UNIVERSIDAD TECNOLÓGICA:</t>
  </si>
  <si>
    <t>CLAVE CGUT:</t>
  </si>
  <si>
    <t>RFC:</t>
  </si>
  <si>
    <t>FECHA DE CREACIÓN:</t>
  </si>
  <si>
    <t>INFORMACIÓN GENERAL</t>
  </si>
  <si>
    <t>Servicios que ofrece la universidad</t>
  </si>
  <si>
    <t>Servicio</t>
  </si>
  <si>
    <t>Lo ofrece la universidad</t>
  </si>
  <si>
    <t xml:space="preserve">Apoyo Psicopedagógico </t>
  </si>
  <si>
    <t xml:space="preserve">Actividades Culturales </t>
  </si>
  <si>
    <t>Servicio Médico</t>
  </si>
  <si>
    <t>Deportes</t>
  </si>
  <si>
    <t>Tutorías</t>
  </si>
  <si>
    <t>Asesoría Académica</t>
  </si>
  <si>
    <t>Cafetería</t>
  </si>
  <si>
    <t>Actividades Extraclase para el Desarrollo Humano</t>
  </si>
  <si>
    <t>Biblioteca</t>
  </si>
  <si>
    <t>Infraestructura</t>
  </si>
  <si>
    <t xml:space="preserve">Transporte </t>
  </si>
  <si>
    <t>Medios de Expresión de los Alumnos</t>
  </si>
  <si>
    <t/>
  </si>
  <si>
    <t>Becas</t>
  </si>
  <si>
    <t>Bolsa de Trabajo</t>
  </si>
  <si>
    <t>Tipos de edificios con los que cuenta la universidad</t>
  </si>
  <si>
    <t>Tipo de edificio</t>
  </si>
  <si>
    <t>Cuenta con el la universidad</t>
  </si>
  <si>
    <t>Unidad de Docencia Tipo 1 nivel</t>
  </si>
  <si>
    <t>Unidad de Docencia Tipo 2 niveles</t>
  </si>
  <si>
    <t>Edificio 3 Niveles</t>
  </si>
  <si>
    <t>Laboratorio pesado de 7 entre ejes</t>
  </si>
  <si>
    <t>Laboratorio pesado de 4 entre ejes</t>
  </si>
  <si>
    <t>Laboratorio de concreto de 6 entre ejes</t>
  </si>
  <si>
    <t>Edificio Atípico 50</t>
  </si>
  <si>
    <t>Edificio Atípico 100</t>
  </si>
  <si>
    <t>Edificio Atípico 150</t>
  </si>
  <si>
    <t>Edificio Atípico 200</t>
  </si>
  <si>
    <t>Edificio Atípico 250</t>
  </si>
  <si>
    <t>Edificio Atípico 300</t>
  </si>
  <si>
    <t>Laboratorio pesado</t>
  </si>
  <si>
    <t>UD2</t>
  </si>
  <si>
    <t>UD2-A etapa 1</t>
  </si>
  <si>
    <t>UD2-A etapa 2</t>
  </si>
  <si>
    <t>Centro de Información (Biblioteca) 200</t>
  </si>
  <si>
    <t>Centro de Información (Biblioteca) 300</t>
  </si>
  <si>
    <t>Domicilio de la universidad</t>
  </si>
  <si>
    <t>Estado:</t>
  </si>
  <si>
    <t>Municipio:</t>
  </si>
  <si>
    <t>Colonia:</t>
  </si>
  <si>
    <t>Calle, número y C.P.:</t>
  </si>
  <si>
    <t>Datos del rector</t>
  </si>
  <si>
    <t>Nombre:</t>
  </si>
  <si>
    <t>Teléfono:</t>
  </si>
  <si>
    <t>Correo Electrónico:</t>
  </si>
  <si>
    <t>Datos del Responsable</t>
  </si>
  <si>
    <t>Datos del Capturista</t>
  </si>
  <si>
    <t>Datos académicos</t>
  </si>
  <si>
    <t>Número de alumnos de nuevo ingreso:</t>
  </si>
  <si>
    <t>Matrícula total:</t>
  </si>
  <si>
    <t>Número de profesores de tiempo completo:</t>
  </si>
  <si>
    <t>Número de profesores de asignatura:</t>
  </si>
  <si>
    <t>Programas educativos</t>
  </si>
  <si>
    <t>Nivel</t>
  </si>
  <si>
    <t>Programa educativo</t>
  </si>
  <si>
    <t>Año de incorporacion a la Universidad</t>
  </si>
  <si>
    <t>Clasificación</t>
  </si>
  <si>
    <t>Alumnos de nuevo ingreso</t>
  </si>
  <si>
    <t>Matrícula total</t>
  </si>
  <si>
    <t>TECNICO SUPERIOR UNIVERSITARIO</t>
  </si>
  <si>
    <t>12</t>
  </si>
  <si>
    <t>2012</t>
  </si>
  <si>
    <t>LICENCIA PROFESIONAL</t>
  </si>
  <si>
    <t>0</t>
  </si>
  <si>
    <t>LICENCIATURA</t>
  </si>
  <si>
    <t>2013</t>
  </si>
  <si>
    <t>RESPONSABLE:</t>
  </si>
  <si>
    <t>PUESTO:</t>
  </si>
  <si>
    <t>CORREO ELECTRONICO:</t>
  </si>
  <si>
    <t>TELEFONO:</t>
  </si>
  <si>
    <t>I. EFICACIA</t>
  </si>
  <si>
    <t>Indicador 1</t>
  </si>
  <si>
    <t>Alumnos de Nuevo Ingreso con EXANI II:</t>
  </si>
  <si>
    <t>Cuadro 1.1 Alumnos de Nuevo Ingreso con EXANI II</t>
  </si>
  <si>
    <t>2</t>
  </si>
  <si>
    <t>3</t>
  </si>
  <si>
    <t>4</t>
  </si>
  <si>
    <t>5</t>
  </si>
  <si>
    <t>6</t>
  </si>
  <si>
    <t>7</t>
  </si>
  <si>
    <t xml:space="preserve"> Rango de Calificaciones Obtenidas</t>
  </si>
  <si>
    <t>Egresados de bachillerato que presentaron el EXANI - II en la UT</t>
  </si>
  <si>
    <t>Alumnos de nuevo ingreso que presentaron el EXANI – II y lograron 1,101 a 1,300 puntos de calificación</t>
  </si>
  <si>
    <t>Alumnos de nuevo ingreso que presentaron el EXANI – II y lograron 901 a 1,100 puntos de calificación</t>
  </si>
  <si>
    <t>Alumnos de nuevo ingreso que presentaron el EXANI – II y lograron 700 a 900 puntos de calificación</t>
  </si>
  <si>
    <t>Alumnos de nuevo ingreso inscritos a la universidad que presentaron el EXANI II en el ciclo escolar</t>
  </si>
  <si>
    <t>Alumnos de nuevo ingreso inscritos a la universidad que no presentaron el EXANI II en el ciclo escolar</t>
  </si>
  <si>
    <t>6/1</t>
  </si>
  <si>
    <t>6/2</t>
  </si>
  <si>
    <t>3/6</t>
  </si>
  <si>
    <t>4/6</t>
  </si>
  <si>
    <t>5/6</t>
  </si>
  <si>
    <t>ANI1</t>
  </si>
  <si>
    <t>ANI2</t>
  </si>
  <si>
    <t>ANI3</t>
  </si>
  <si>
    <t>ANI4</t>
  </si>
  <si>
    <t>ANI5</t>
  </si>
  <si>
    <t>Comentario</t>
  </si>
  <si>
    <t>Sin comentarios</t>
  </si>
  <si>
    <t>Indicador 2</t>
  </si>
  <si>
    <t>Aprovechamiento Académico por cuatrimestre y ciclo escolar:</t>
  </si>
  <si>
    <t>Cuadro 2.1.1</t>
  </si>
  <si>
    <t>Aprovechamiento Académico del Nivel TECNICO SUPERIOR UNIVERSITARIO (con Competencias Profesionales) Según Carrera</t>
  </si>
  <si>
    <t>No.</t>
  </si>
  <si>
    <t>Carrera</t>
  </si>
  <si>
    <t>Calificación por Cuatrimestre</t>
  </si>
  <si>
    <t>Cuatrimestre sep-dic</t>
  </si>
  <si>
    <t>Cuatrimestre ene-abr</t>
  </si>
  <si>
    <t>Cuatrimestre may-ago</t>
  </si>
  <si>
    <t>9</t>
  </si>
  <si>
    <t>8</t>
  </si>
  <si>
    <t>10</t>
  </si>
  <si>
    <t>11</t>
  </si>
  <si>
    <t>13</t>
  </si>
  <si>
    <t>Promedio de aprovechamiento Académico Cuatrimestral</t>
  </si>
  <si>
    <t>Cuadro 2.2</t>
  </si>
  <si>
    <t>Aprovechamiento Académico de la Universidad por Competencias Profesionales Según Nivel</t>
  </si>
  <si>
    <t>NIVEL</t>
  </si>
  <si>
    <t>Promedio Calificaciones</t>
  </si>
  <si>
    <t>Indicador 3</t>
  </si>
  <si>
    <t>Reprobación definitiva por cuatrimestre</t>
  </si>
  <si>
    <t>Cuadro 3.1.1</t>
  </si>
  <si>
    <t>TECNICO SUPERIOR UNIVERSITARIO - Porcentaje Promedio Cuatrimestral de Reprobación</t>
  </si>
  <si>
    <t>Matrícula inicial atendida cuatrimestre Sep-Dic</t>
  </si>
  <si>
    <t>Alumnos reprobados definitivos del cuatrimestre Septiembre-Diciembre</t>
  </si>
  <si>
    <t>Matrícula inicial atendida cuatrimestre Enero-Abril</t>
  </si>
  <si>
    <t>Alumnos reprobados definitivos del cuatrimestre enero-abril</t>
  </si>
  <si>
    <t>Matrícula inicial atendida cuatrimestre Mayo-Agosto</t>
  </si>
  <si>
    <t>Alumnos reprobados definitivos del cuatrimestre Mayo-Agosto</t>
  </si>
  <si>
    <t>% Promedio de Reprobación</t>
  </si>
  <si>
    <t>RE1</t>
  </si>
  <si>
    <t>RE2</t>
  </si>
  <si>
    <t>RE3</t>
  </si>
  <si>
    <t>2/1</t>
  </si>
  <si>
    <t>4/3</t>
  </si>
  <si>
    <t>6/5</t>
  </si>
  <si>
    <t>RET</t>
  </si>
  <si>
    <t>Cuadro 3.1.2</t>
  </si>
  <si>
    <t>LICENCIA PROFESIONAL - Porcentaje Promedio Cuatrimestral de Reprobación</t>
  </si>
  <si>
    <t>Cuadro 3.1.3</t>
  </si>
  <si>
    <t>LICENCIATURA - Porcentaje Promedio Cuatrimestral de Reprobación</t>
  </si>
  <si>
    <t>Cuadro 3.2</t>
  </si>
  <si>
    <t>Porcentaje Promedio de Reprobación de la universidad</t>
  </si>
  <si>
    <t>% Promedio</t>
  </si>
  <si>
    <t>Promedio Total de UT</t>
  </si>
  <si>
    <t>Indicador 4</t>
  </si>
  <si>
    <t>Deserción Cuatrimestral:</t>
  </si>
  <si>
    <t>Cuadro 4.1.1</t>
  </si>
  <si>
    <t>TECNICO SUPERIOR UNIVERSITARIO - Deserción Cuatrimestral</t>
  </si>
  <si>
    <t>Alumnos desertores del cuatrimestre Septiembre-Diciembre</t>
  </si>
  <si>
    <t>Alumnos desertores del cuatrimestre enero-abril</t>
  </si>
  <si>
    <t>Alumnos desertores del cuatrimestre Mayo-Agosto</t>
  </si>
  <si>
    <t>% Promedio de Desertores</t>
  </si>
  <si>
    <t>1/2</t>
  </si>
  <si>
    <t>Cuadro 4.1.2</t>
  </si>
  <si>
    <t>LICENCIA PROFESIONAL - Deserción Cuatrimestral</t>
  </si>
  <si>
    <t>Cuadro 4.1.3</t>
  </si>
  <si>
    <t>LICENCIATURA - Deserción Cuatrimestral</t>
  </si>
  <si>
    <t>Cuadro 4.2.1</t>
  </si>
  <si>
    <t>Principales causas de Deserción del Nivel TECNICO SUPERIOR UNIVERSITARIO</t>
  </si>
  <si>
    <t>CAUSAS DE DESERCIÓN</t>
  </si>
  <si>
    <t>Septiembre Diciembre</t>
  </si>
  <si>
    <t>Enero-Abril</t>
  </si>
  <si>
    <t>Mayo-Agosto</t>
  </si>
  <si>
    <t>Total</t>
  </si>
  <si>
    <t>CUATRIMESTRE</t>
  </si>
  <si>
    <t>SIN CAUSA CONOCIDA</t>
  </si>
  <si>
    <t>INCUMPLIMIENTO DE EXPECTATIVAS</t>
  </si>
  <si>
    <t>REPROBACION</t>
  </si>
  <si>
    <t>PROBLEMAS ECONóMICOS</t>
  </si>
  <si>
    <t>MOTIVOS PERSONALES</t>
  </si>
  <si>
    <t>DISTANCIA DE LA UT</t>
  </si>
  <si>
    <t>PROBLEMAS DE TRABAJO</t>
  </si>
  <si>
    <t>CAMBIO DE UT</t>
  </si>
  <si>
    <t>CAMBIO DE CARRERA</t>
  </si>
  <si>
    <t>FALTAS AL REGLAMENTO ESCOLAR</t>
  </si>
  <si>
    <t>DEFUNCION</t>
  </si>
  <si>
    <t>INCOMPATIBILIDAD DE HORARIOS</t>
  </si>
  <si>
    <t>OTRAS CAUSAS</t>
  </si>
  <si>
    <t>TOTAL DE DESERTORES</t>
  </si>
  <si>
    <t>Cuadro 4.2.2</t>
  </si>
  <si>
    <t>Principales causas de Deserción del Nivel LICENCIA PROFESIONAL</t>
  </si>
  <si>
    <t>Cuadro 4.2.3</t>
  </si>
  <si>
    <t>Principales causas de Deserción del Nivel LICENCIATURA</t>
  </si>
  <si>
    <t>Cuadro 4.3</t>
  </si>
  <si>
    <t>Porcentaje Promedio de Deserción de la universidad</t>
  </si>
  <si>
    <t>Promedio</t>
  </si>
  <si>
    <t>Indicador 5</t>
  </si>
  <si>
    <t>Tasa de Egreso, Titulación y la de Registro Ante la Dirección General de Profesiones:</t>
  </si>
  <si>
    <t>Cuadro 5.1.1</t>
  </si>
  <si>
    <t>NO.</t>
  </si>
  <si>
    <t>CARRERA</t>
  </si>
  <si>
    <t>INGRESO</t>
  </si>
  <si>
    <t>REGULAR</t>
  </si>
  <si>
    <t>EGRESO</t>
  </si>
  <si>
    <t>TASA DE EGRESO</t>
  </si>
  <si>
    <t>EGRESADOS DE TECNICO SUPERIOR UNIVERSITARIO</t>
  </si>
  <si>
    <t>TOTAL</t>
  </si>
  <si>
    <t>TITULADOS</t>
  </si>
  <si>
    <t>TASA DE TITULACIÓN</t>
  </si>
  <si>
    <t>TITULADOS DE TECNICO SUPERIOR UNIVERSITARIO</t>
  </si>
  <si>
    <t>EGRESADOS DE LICENCIA PROFESIONAL</t>
  </si>
  <si>
    <t>Cuadro 5.1.3</t>
  </si>
  <si>
    <t>EGRESADOS DE LICENCIATURA</t>
  </si>
  <si>
    <t>TITULADOS DE LICENCIATURA</t>
  </si>
  <si>
    <t>Cuadro 5.2.1</t>
  </si>
  <si>
    <t>Registro de  TECNICO SUPERIOR UNIVERSITARIO ante la Dirección de Profesiones de la Secretaría de Educación Pública</t>
  </si>
  <si>
    <t>GENERACIÓN</t>
  </si>
  <si>
    <t>REGISTRO DE TITULADOS POR PARTE DE LA UNIVERSIDAD</t>
  </si>
  <si>
    <t>REGISTRO DE TITULADOS POR PARTE DE LA D.G.P.</t>
  </si>
  <si>
    <t>PORCENTAJE DE REGISTRO ANTE DGP</t>
  </si>
  <si>
    <t>14</t>
  </si>
  <si>
    <t>2014</t>
  </si>
  <si>
    <t>2015</t>
  </si>
  <si>
    <t>2016</t>
  </si>
  <si>
    <t>Cuadro 5.2.3</t>
  </si>
  <si>
    <t>Registro de  LICENCIATURA ante la Dirección de Profesiones de la Secretaría de Educación Pública</t>
  </si>
  <si>
    <t>Indicador 6</t>
  </si>
  <si>
    <t>Cuadro 6.1.1</t>
  </si>
  <si>
    <t>3/1</t>
  </si>
  <si>
    <t>Cuadro 6.1.2</t>
  </si>
  <si>
    <t>Egresados de LICENCIA PROFESIONAL  incorporados al mercado laboral y que trabajan en área afin</t>
  </si>
  <si>
    <t>Cuadro 6.1.3</t>
  </si>
  <si>
    <t>Egresados de LICENCIATURA  incorporados al mercado laboral y que trabajan en área afin</t>
  </si>
  <si>
    <t>Cuadro 6.2.1</t>
  </si>
  <si>
    <t>Cuadro 6.2.2</t>
  </si>
  <si>
    <t>Egresados de  LICENCIA PROFESIONAL  incorporados al mercado laboral y que trabajan en área afín por sector</t>
  </si>
  <si>
    <t>Cuadro 6.2.3</t>
  </si>
  <si>
    <t>Egresados de  LICENCIATURA  incorporados al mercado laboral y que trabajan en área afín por sector</t>
  </si>
  <si>
    <t>Indicador 7</t>
  </si>
  <si>
    <t>Egresados de TECNICO SUPERIOR UNIVERSITARIO Satisfechos :</t>
  </si>
  <si>
    <t>Grado de Satisfacción de los egresados de la universidad</t>
  </si>
  <si>
    <t>Concentrado de datos en escala de 5 y 10</t>
  </si>
  <si>
    <t>Cuadro 7.1.1</t>
  </si>
  <si>
    <t>DESCRIPCIÓN</t>
  </si>
  <si>
    <t>FRECUENCIAS</t>
  </si>
  <si>
    <t>NO APLICA (NA)</t>
  </si>
  <si>
    <t>NO ESPECIFICADO (NE)</t>
  </si>
  <si>
    <t>TOTAL            H</t>
  </si>
  <si>
    <t>TOTAL I</t>
  </si>
  <si>
    <t>TOTAL           J</t>
  </si>
  <si>
    <t>TOTAL             K, BASE 5</t>
  </si>
  <si>
    <t>TOTAL             K, BASE 10</t>
  </si>
  <si>
    <t>A</t>
  </si>
  <si>
    <t>B</t>
  </si>
  <si>
    <t>C</t>
  </si>
  <si>
    <t>D</t>
  </si>
  <si>
    <t>E</t>
  </si>
  <si>
    <t>F</t>
  </si>
  <si>
    <t>G</t>
  </si>
  <si>
    <t>Σ A a G</t>
  </si>
  <si>
    <t>Σ A a E</t>
  </si>
  <si>
    <t>A * 5 +B*  4 +C * 3 + D * 2 + E* 1</t>
  </si>
  <si>
    <t>J / I</t>
  </si>
  <si>
    <t>¿La infraestructura física con que fue dotada la universidad tecnológica, le pareció?</t>
  </si>
  <si>
    <t>¿El equipamiento de los laboratorios y talleres le pareció?</t>
  </si>
  <si>
    <t>¿Los servicios prestados en la Bolsa de Trabajo de la universidad como los considera?</t>
  </si>
  <si>
    <t>¿El nivel de conocimiento y dominio de los temas mostrado por sus profesores al momento de impartirle la cátedra le pareció?</t>
  </si>
  <si>
    <t>¿El nivel de conocimiento y dominio por parte de los profesores en el manejo de los equipos que se encuentran en los laboratorios y talleres al momento de realizar las prácticas que su carrera requiere, lo considera?</t>
  </si>
  <si>
    <t>¿La experiencia práctica adquirida por parte suya, derivado de las visitas, prácticas en las empresas, las considera?</t>
  </si>
  <si>
    <t>¿Cómo considera la preparación académica adquirida?</t>
  </si>
  <si>
    <t>¿Considera que la estadía complementó su preparación para el mercado laboral?</t>
  </si>
  <si>
    <t>¿Cómo califica el Modelo Educativo de 5B Técnico Superior Universitario?</t>
  </si>
  <si>
    <t>DISTRIBUCIÓN PORCENTUAL</t>
  </si>
  <si>
    <t>MS</t>
  </si>
  <si>
    <t>S</t>
  </si>
  <si>
    <t>RS</t>
  </si>
  <si>
    <t>PS</t>
  </si>
  <si>
    <t>NS</t>
  </si>
  <si>
    <t>NA</t>
  </si>
  <si>
    <t>NE</t>
  </si>
  <si>
    <t>TES</t>
  </si>
  <si>
    <t>36</t>
  </si>
  <si>
    <t>Indicador 8</t>
  </si>
  <si>
    <t>Egresados que presentan Exámen</t>
  </si>
  <si>
    <t>Cuadro 8.1.1</t>
  </si>
  <si>
    <t>Egresados de TECNICO SUPERIOR UNIVERSITARIO que Presentan EGETSU:</t>
  </si>
  <si>
    <t>EGETA</t>
  </si>
  <si>
    <t>EGETB</t>
  </si>
  <si>
    <t>EGETC</t>
  </si>
  <si>
    <t>EGETD</t>
  </si>
  <si>
    <t>4/1</t>
  </si>
  <si>
    <t>5/1</t>
  </si>
  <si>
    <t>NO SE APLICO</t>
  </si>
  <si>
    <t>Cuadro 8.1.2</t>
  </si>
  <si>
    <t>Egresados de LICENCIA PROFESIONAL que presentan examen de egreso:</t>
  </si>
  <si>
    <t>EXAA</t>
  </si>
  <si>
    <t>EXAB</t>
  </si>
  <si>
    <t>EXAC</t>
  </si>
  <si>
    <t>EXAD</t>
  </si>
  <si>
    <t>Cuadro 8.1.3</t>
  </si>
  <si>
    <t>Egresados de LICENCIATURA que presentan examen de EGEL:</t>
  </si>
  <si>
    <t>EGELA</t>
  </si>
  <si>
    <t>EGELB</t>
  </si>
  <si>
    <t>EGELC</t>
  </si>
  <si>
    <t>EGELD</t>
  </si>
  <si>
    <t>Indicador 9</t>
  </si>
  <si>
    <t>Egresados en estudios superiores a seis meses de su egreso</t>
  </si>
  <si>
    <t>Cuadro 9.1.1</t>
  </si>
  <si>
    <t>Egresados de TECNICO SUPERIOR UNIVERSITARIO en estudios superiores a seis meses de su egreso</t>
  </si>
  <si>
    <t>SUP1</t>
  </si>
  <si>
    <t>1/2*100</t>
  </si>
  <si>
    <t>Cuadro 9.2.1</t>
  </si>
  <si>
    <t>SUP2</t>
  </si>
  <si>
    <t>SUP3</t>
  </si>
  <si>
    <t>SUP4</t>
  </si>
  <si>
    <t>1/4*100</t>
  </si>
  <si>
    <t>2/4*100</t>
  </si>
  <si>
    <t>3/4*100</t>
  </si>
  <si>
    <t>Cuadro 9.1.2</t>
  </si>
  <si>
    <t>Egresados de LICENCIA PROFESIONAL en estudios superiores a seis meses de su egreso</t>
  </si>
  <si>
    <t>Cuadro 9.2.2</t>
  </si>
  <si>
    <t>Cuadro 9.1.3</t>
  </si>
  <si>
    <t>Egresados de LICENCIATURA en estudios superiores a seis meses de su egreso</t>
  </si>
  <si>
    <t>Cuadro 9.2.3</t>
  </si>
  <si>
    <t>Indicador 10</t>
  </si>
  <si>
    <t>Tasa de empleadores satisfechos de TECNICO SUPERIOR UNIVERSITARIO</t>
  </si>
  <si>
    <t>Grado de Satisfacción de los egresados del TECNICO SUPERIOR UNIVERSITARIO</t>
  </si>
  <si>
    <t>Cuadro 10.1.1</t>
  </si>
  <si>
    <t>¿Cómo considera los conocimientos con los que cuenta el TSU(s) para proponer alternativas de solución a los problemas que se le consultan de acuerdo a la carrera que cursó, función que desempeña y/o  al puesto?</t>
  </si>
  <si>
    <t>¿El conocimiento y habilidad por parte del TSU(s), en el manejo del equipo, maquinaria y herramientas de trabajo para desempeñar sus actividades lo considera?</t>
  </si>
  <si>
    <t xml:space="preserve">¿Cómo valora usted el trabajo desempeñado por el TSU(s) en cuanto a calidad y rapidez en los proyectos asignados? </t>
  </si>
  <si>
    <t xml:space="preserve">La creatividad e innovación para proponer mejoras a los procesos de la empresa por parte del TSU(s), los considera: </t>
  </si>
  <si>
    <t>La capacidad y disposición con que cuenta el TSU(s) para trabajar en equipo, los valora:</t>
  </si>
  <si>
    <t>¿El grado del TSU(s) para poder alcanzar un mejor puesto en su empresa de acuerdo a su nivel académico?</t>
  </si>
  <si>
    <t>¿Considera usted que este profesionista cumple con los requerimientos del sector  productivo y social?</t>
  </si>
  <si>
    <t>En general ¿Cómo califica el trabajo que desempeña el TSU(s), en su empresa?</t>
  </si>
  <si>
    <t>100.0 %</t>
  </si>
  <si>
    <t>Indicador 11</t>
  </si>
  <si>
    <t>Presupuesto ejercido</t>
  </si>
  <si>
    <t>Presupuesto total autorizado Federal y Estatal</t>
  </si>
  <si>
    <t>Ampliaciones</t>
  </si>
  <si>
    <t>Reducciones</t>
  </si>
  <si>
    <t>Ampliaciones totales federales y estatales</t>
  </si>
  <si>
    <t>Reducciones totales federales y estatales</t>
  </si>
  <si>
    <t>II. EFICIENCIA</t>
  </si>
  <si>
    <t>Indicador 12</t>
  </si>
  <si>
    <t>Costo por alumno</t>
  </si>
  <si>
    <t>Cuadro 12.1</t>
  </si>
  <si>
    <t>CPA=1/2</t>
  </si>
  <si>
    <t>Mat</t>
  </si>
  <si>
    <t>Indicador 13</t>
  </si>
  <si>
    <t>Utilización de espacios</t>
  </si>
  <si>
    <t>Cuadro 13.1</t>
  </si>
  <si>
    <t>Capacidad Instalada en la Universidad</t>
  </si>
  <si>
    <t>Descripción de los Edificios, Laboratorios y Talleres</t>
  </si>
  <si>
    <t>Capacidad de los edificios</t>
  </si>
  <si>
    <t>Total de espacios docentes</t>
  </si>
  <si>
    <t>Capacidad del espacio académico ocupado por otras áreas de trabajo</t>
  </si>
  <si>
    <t>Observaciones</t>
  </si>
  <si>
    <t>Matricula inicial total</t>
  </si>
  <si>
    <t>Porcentaje total de aprovechamiento</t>
  </si>
  <si>
    <t>Indicador 14</t>
  </si>
  <si>
    <t>Utilización del Equipo de Cómputo</t>
  </si>
  <si>
    <t>Cuadro 14.1</t>
  </si>
  <si>
    <t>Distribución del Equipo de Cómputo</t>
  </si>
  <si>
    <t>Total de PC’S</t>
  </si>
  <si>
    <t>Docente de Tiempo completo</t>
  </si>
  <si>
    <t>Docente de Asignatura</t>
  </si>
  <si>
    <t>Alumnos</t>
  </si>
  <si>
    <t>Personal Administrativo</t>
  </si>
  <si>
    <t>Mandos Medios y Superiores</t>
  </si>
  <si>
    <t>Distribución del Equipo de Cómputo con Internet</t>
  </si>
  <si>
    <t>Indicador 15</t>
  </si>
  <si>
    <t>Procesos Certificados</t>
  </si>
  <si>
    <t>Nombre del Certificado</t>
  </si>
  <si>
    <t>Sin certificado</t>
  </si>
  <si>
    <t>Con certificado</t>
  </si>
  <si>
    <t>Otras certificaciones</t>
  </si>
  <si>
    <t>Cuadro 15.1</t>
  </si>
  <si>
    <t>En proceso de certificación</t>
  </si>
  <si>
    <t>En proceso de recertificación</t>
  </si>
  <si>
    <t>Con recertificado</t>
  </si>
  <si>
    <t>Cuadro 15.2</t>
  </si>
  <si>
    <t>Procesos  Certificados</t>
  </si>
  <si>
    <t>Nombre del Macroproceso o Proceso certificado</t>
  </si>
  <si>
    <t>Periodo que comprende la certificación o recertificación</t>
  </si>
  <si>
    <t>Académico / Educativo</t>
  </si>
  <si>
    <t>Vinculación</t>
  </si>
  <si>
    <t>Administración / Gestion de Recursos</t>
  </si>
  <si>
    <t>Educación Continua</t>
  </si>
  <si>
    <t>Planeación y Evaluación</t>
  </si>
  <si>
    <t>Indicador 16</t>
  </si>
  <si>
    <t>Distribución de Libros y Títulos por Alumnos</t>
  </si>
  <si>
    <t>Cuadro 16.1</t>
  </si>
  <si>
    <t>Número de Libros</t>
  </si>
  <si>
    <t>Número de  Títulos</t>
  </si>
  <si>
    <t>Matrícula inicial atendida en el ciclo escolar</t>
  </si>
  <si>
    <t>Número de subscripciones a revistas fisicamente o electronicas vigentes al ciclo evaluado:</t>
  </si>
  <si>
    <t>Número de subscripciones a bibliotecas virtuales vigentes al ciclo escolar evaluado para ser consultadas por los alumnos:</t>
  </si>
  <si>
    <t>DLPA</t>
  </si>
  <si>
    <t>DTPA</t>
  </si>
  <si>
    <t>1/3</t>
  </si>
  <si>
    <t>2/3</t>
  </si>
  <si>
    <t>Libros por alumno</t>
  </si>
  <si>
    <t>Títulos por alumno</t>
  </si>
  <si>
    <t>Indicador 17</t>
  </si>
  <si>
    <t>Relación Alumno / Docente:</t>
  </si>
  <si>
    <t>Cuadro 17.1</t>
  </si>
  <si>
    <t>RAD = 1/2</t>
  </si>
  <si>
    <t>Matrícula total al inicio del ciclo escolar</t>
  </si>
  <si>
    <t>Profesores de tiempo completo al inicio del ciclo escolar</t>
  </si>
  <si>
    <t>III. PERTINENCIA</t>
  </si>
  <si>
    <t>Indicador 18</t>
  </si>
  <si>
    <t>Programas Educativos con Evaluación Diagnóstica</t>
  </si>
  <si>
    <t>Cuadro 18.1.1</t>
  </si>
  <si>
    <t>Relación de Programas Educativos de TECNICO SUPERIOR UNIVERSITARIO con Evaluación Diagnóstica Según Nivel</t>
  </si>
  <si>
    <t>PROGRAMA EDUCATIVO</t>
  </si>
  <si>
    <t>PEE1</t>
  </si>
  <si>
    <t>Cuadro 18.2.1</t>
  </si>
  <si>
    <t>Relación de la Matrícula en Programas Educativos de TECNICO SUPERIOR UNIVERSITARIO con Evaluación Diagnóstica Según Nivel de Evaluación</t>
  </si>
  <si>
    <t>MATRÍCULA INICIAL ATENDIDA</t>
  </si>
  <si>
    <t>MATRÍCULA SIN EVALUACIÓN DIAGNÓSTICA</t>
  </si>
  <si>
    <t>MATRÍCULA CON EVALUACIÓN DIAGNÓSTICA</t>
  </si>
  <si>
    <t>NIVEL DE LA MATRÍCULA CON EVALUACIÓN DIAGNÓSTICA</t>
  </si>
  <si>
    <t>PEE2</t>
  </si>
  <si>
    <t>PEE3</t>
  </si>
  <si>
    <t>Indicador 19</t>
  </si>
  <si>
    <t>A. Programas Educativos Acreditados en el país</t>
  </si>
  <si>
    <t>Cuadro 19.1.1</t>
  </si>
  <si>
    <t>Relación de Programas Educativos de TECNICO SUPERIOR UNIVERSITARIO Acreditados Nacionalmente</t>
  </si>
  <si>
    <t>Matrícula inicial atendida</t>
  </si>
  <si>
    <t>Matrícula Acreditada</t>
  </si>
  <si>
    <t>Acreditados        SI=1  / No=0</t>
  </si>
  <si>
    <t>Nombre del organismo acreditador</t>
  </si>
  <si>
    <t>Vigencia de la acreditación</t>
  </si>
  <si>
    <t>Fecha de inicio de la Acreditación</t>
  </si>
  <si>
    <t>PEA2</t>
  </si>
  <si>
    <t>PEA1</t>
  </si>
  <si>
    <t>B. Programas Educativos Acreditados en el Extranjero</t>
  </si>
  <si>
    <t>Cuadro 19.2.1</t>
  </si>
  <si>
    <t>Relación de Programas Educativos de TECNICO SUPERIOR UNIVERSITARIO Acreditados Internacionalmente</t>
  </si>
  <si>
    <t>Siglas</t>
  </si>
  <si>
    <t>País</t>
  </si>
  <si>
    <t>Indicador 20</t>
  </si>
  <si>
    <t>Enfoques Centrados en el aprendizaje</t>
  </si>
  <si>
    <t>Cuadro 20.1</t>
  </si>
  <si>
    <t>Cantidad de acciones que ha realizado la institución durante el período a evaluar para contar con PE que cumplan con elementos descritos en el  Modelo Educativo centrado en el aprendizaje</t>
  </si>
  <si>
    <t>Cursos</t>
  </si>
  <si>
    <t>Talleres</t>
  </si>
  <si>
    <t>Otro</t>
  </si>
  <si>
    <t>Internos</t>
  </si>
  <si>
    <t>Externos</t>
  </si>
  <si>
    <t>Cuadro 20.2</t>
  </si>
  <si>
    <t>Cantidad de  Profesores de Tiempo Completo (PTC) que han participado en las acciones durante el período a evaluar</t>
  </si>
  <si>
    <t>Cuadro 20.3</t>
  </si>
  <si>
    <t>Cantidad de Profesores de Asignatura (PA) que han participado en las acciones durante el periodo a evaluar</t>
  </si>
  <si>
    <t>Cuadro 20.4</t>
  </si>
  <si>
    <t>Cantidad de material de los Enfoque Centrados en el Aprendizaje</t>
  </si>
  <si>
    <t>Difusión</t>
  </si>
  <si>
    <t>Capacitación</t>
  </si>
  <si>
    <t>Cuadro 20.5</t>
  </si>
  <si>
    <t>Usuarios a quien va dirigido el material</t>
  </si>
  <si>
    <t>PTC</t>
  </si>
  <si>
    <t>PA</t>
  </si>
  <si>
    <t>Especifique</t>
  </si>
  <si>
    <t>Cuadro 20.6</t>
  </si>
  <si>
    <t>Cantidad de PTC según situación en los enfoques</t>
  </si>
  <si>
    <t xml:space="preserve">Terminaron la capacitación </t>
  </si>
  <si>
    <t>Están en proceso de capacitación</t>
  </si>
  <si>
    <t>No tienen capacitación</t>
  </si>
  <si>
    <t>PTC  que están aplicando estos enfoques</t>
  </si>
  <si>
    <t>Nota: El total deberá de coincidir con el indicador No. 23</t>
  </si>
  <si>
    <t>Cuadro 20.7</t>
  </si>
  <si>
    <t>Cantidad de PA según situación en los enfoques</t>
  </si>
  <si>
    <t>PA  que están aplicando estos enfoques</t>
  </si>
  <si>
    <t>Nota: El total deberá de coincidir con el indicador No. 24</t>
  </si>
  <si>
    <t>Indicador 21</t>
  </si>
  <si>
    <t>Programas Educativos Centrados en el Estudiante</t>
  </si>
  <si>
    <t>Cuadro 21</t>
  </si>
  <si>
    <t>Servicio.</t>
  </si>
  <si>
    <t>No. de Preguntas</t>
  </si>
  <si>
    <t xml:space="preserve">¿Se tiene el servicio?  </t>
  </si>
  <si>
    <t>SI</t>
  </si>
  <si>
    <t>NO</t>
  </si>
  <si>
    <t>Total de Servicios</t>
  </si>
  <si>
    <t>Cuadro 21.1</t>
  </si>
  <si>
    <t>Grado de Satisfacción de los Alumnos por Servicios</t>
  </si>
  <si>
    <t>1. Al solicitar el servicio de psicopedagogía el tiempo de respuesta fue:</t>
  </si>
  <si>
    <t>2. El trato que me brindó el psicólogo(a) fue:</t>
  </si>
  <si>
    <t>3. El nivel en que se cumplieron mis expectativas y necesidades, es:</t>
  </si>
  <si>
    <t>4. Considero que el servicio de apoyo psicopedagógico es:</t>
  </si>
  <si>
    <t>Subtotal 1</t>
  </si>
  <si>
    <t>1. Las opciones que me ofrece la Universidad en cuanto a talleres artísticos son:</t>
  </si>
  <si>
    <t>2. El desempeño del  profesor asignado al taller artístico es:</t>
  </si>
  <si>
    <t>3. La infraestructura física del taller artístico y el equipamiento de éste me parece que es:</t>
  </si>
  <si>
    <t>4. El horario asignado a la actividad artística que practico me parece:</t>
  </si>
  <si>
    <t>Subtotal 2</t>
  </si>
  <si>
    <t xml:space="preserve">1. La atención que recibo en el servicio médico la califico como:	</t>
  </si>
  <si>
    <t>2. El horario de atención del consultorio lo califico como:</t>
  </si>
  <si>
    <t>3. La limpieza e higiene del servicio médico me parece:</t>
  </si>
  <si>
    <t>4. Cuando voy a consulta médica el material de curación o medicamentos que se me proporciona son:</t>
  </si>
  <si>
    <t>5. El tiempo que espero para recibir atención médica es:</t>
  </si>
  <si>
    <t>6. La oportunidad con que recibo la información sobre el trámite de inscripción al IMSS:</t>
  </si>
  <si>
    <t>7. La atención que me brindó el personal de la UT, que realiza el trámite del IMSS fue:</t>
  </si>
  <si>
    <t>Subtotal 3</t>
  </si>
  <si>
    <t>1. En general, el desempeño de los entrenadores deportivos  me parece:</t>
  </si>
  <si>
    <t>2. Las instalaciones deportivas en donde se ofrecen las actividades me parecen:</t>
  </si>
  <si>
    <t>3. El material deportivo con que cuenta el departamento de deportes lo califico como:</t>
  </si>
  <si>
    <t>4. El grado en que satisfacen mis intereses los deportes que ofrece la universidad es:</t>
  </si>
  <si>
    <t>Subtotal 4</t>
  </si>
  <si>
    <t>1. ¿Cómo considera la cordialidad y capacidad del tutor para lograr crear un clima de confianza para que usted pueda exponer su problemática?</t>
  </si>
  <si>
    <t>2. ¿En los problemas académicos y personales que afectan su rendimiento que interés muestra el tutor?</t>
  </si>
  <si>
    <t>3. ¿La capacidad que tiene el tutor para orientarlo en metodología y técnicas de estudio, la considera?</t>
  </si>
  <si>
    <t>4. ¿La capacidad del tutor para diagnosticar las dificultades y realizar las acciones pertinentes para resolverlas, considera que esta?</t>
  </si>
  <si>
    <t>5. ¿El dominio que tiene el tutor de métodos pedagógicos para la atención individualizada o grupal, lo considera que está?</t>
  </si>
  <si>
    <t>6. ¿Como ha mejorado la participación en el programa de tutoría en su desempeño académico?</t>
  </si>
  <si>
    <t>7. ¿El programa de tutoría, lo considera que está?</t>
  </si>
  <si>
    <t>Subtotal 5</t>
  </si>
  <si>
    <t>1. ¿La capacidad que tiene el asesor para resolver dudas académicas, la considera?</t>
  </si>
  <si>
    <t>2. Cuando requiero una asesorí­a académica, la disposición de parte del profesor es:</t>
  </si>
  <si>
    <t>3. El tiempo que me asignan para la asesoría académica es:</t>
  </si>
  <si>
    <t>Subtotal 6</t>
  </si>
  <si>
    <t>1. La atención que recibo en la cafetería, es:</t>
  </si>
  <si>
    <t>2. La variedad y el sabor de los alimentos que ofrece la cafetería es:</t>
  </si>
  <si>
    <t>3. El tiempo que espero para recibir el servicio es:</t>
  </si>
  <si>
    <t>4. La cantidad de comida que recibo por lo que pago es:</t>
  </si>
  <si>
    <t>5. Los precios que se manejan en la cafetería son accesibles para mí:</t>
  </si>
  <si>
    <t>Subtotal 7</t>
  </si>
  <si>
    <t>1. Participar en las actividades de desarrollo humano, me ayuda a ser una persona más responsable y consciente de mis decisiones, de manera:</t>
  </si>
  <si>
    <t>2. Las actividades de desarrollo humano me permiten un mejor entendimiento de mi conducta:</t>
  </si>
  <si>
    <t>3. Los temas que se manejan en estas actividades, me parecen:</t>
  </si>
  <si>
    <t>4. Las experiencias obtenidas en estas actividades las he aplicado en mi vida cotidiana:</t>
  </si>
  <si>
    <t xml:space="preserve">5. El desempeño de los conductores de las actividades de desarrollo humano lo califico como:	</t>
  </si>
  <si>
    <t>Subtotal 8</t>
  </si>
  <si>
    <t>1. El servicio y la actitud del personal que me atiende es:</t>
  </si>
  <si>
    <t>2. El número de títulos de libros  y ejemplares disponibles en la biblioteca,  satisface las necesidades de mi carrera:</t>
  </si>
  <si>
    <t>3. La distribución, ordenamiento y clasificación de los títulos de libros ejemplares de la biblioteca los califico como:</t>
  </si>
  <si>
    <t>4. El material de consulta (periódicos, revistas, enciclopedias, manuales, etc.) disponible responde a las necesidades de mi carrera:</t>
  </si>
  <si>
    <t>5. El material electromagnético (CD-R, Videos, DVD´s, etc.) responde a mis necesidades:</t>
  </si>
  <si>
    <t>6. El horario de atención de la biblioteca responde a mis necesidades de consulta:</t>
  </si>
  <si>
    <t>7. Los servicios tales como: préstamos de libros, fotocopiado y otros que ofrece la biblioteca satisfacen mis necesidades:</t>
  </si>
  <si>
    <t>8. El número de computadoras conectadas a Internet, disponibles en la biblioteca,  es suficiente para satisfacer mis necesidades:</t>
  </si>
  <si>
    <t>Subtotal 9</t>
  </si>
  <si>
    <t>1. El número de computadoras disponibles en la UT satisface la demanda de los estudiantes:</t>
  </si>
  <si>
    <t>2. El software instalado en los laboratorios satisface mis necesidades:</t>
  </si>
  <si>
    <t>3. El servicio de impresión para los alumnos es:</t>
  </si>
  <si>
    <t>4. El servicio de escáner para los alumnos es:</t>
  </si>
  <si>
    <t>5. El horario del los laboratorios responde a mis necesidades:</t>
  </si>
  <si>
    <t>6. El número de aulas y laboratorios existentes en la universidad lo considero:</t>
  </si>
  <si>
    <t>7. Considero el equipo y mobiliario de las aulas y laboratorios como:</t>
  </si>
  <si>
    <t>8. Los cubículos destinados a los profesores, para recibir la tutoría o la asesoría académica los considero:</t>
  </si>
  <si>
    <t>Subtotal 10</t>
  </si>
  <si>
    <t xml:space="preserve">1. 	Las rutas actuales son suficientes para trasladarme a la institución:	</t>
  </si>
  <si>
    <t>2. El transporte público cuenta con rutas accesibles a las zonas donde los estudiantes lo necesitamos:</t>
  </si>
  <si>
    <t>3. Los conductores de transporte público respetan las tarifas de descuento para estudiantes:</t>
  </si>
  <si>
    <t>4. El desempeño en general de los conductores es:</t>
  </si>
  <si>
    <t>Subtotal 11</t>
  </si>
  <si>
    <t>1. Las convocatorias para becas se publican en tiempo y forma:</t>
  </si>
  <si>
    <t>2. La difusión en cuanto al tipo de beca es:</t>
  </si>
  <si>
    <t>3. La orientación que me han dado respecto al tipo de beca que más me conviene es:</t>
  </si>
  <si>
    <t>4. Las solicitudes son fáciles de llenar:</t>
  </si>
  <si>
    <t>5. El horario de atención es:</t>
  </si>
  <si>
    <t>6. El trato que he recibido en los trámites de beca es :</t>
  </si>
  <si>
    <t>Subtotal 12</t>
  </si>
  <si>
    <t>1. Los puestos que se ofrecen en la bolsa de trabajo son acordes a la formación académica:</t>
  </si>
  <si>
    <t>2. El desempeño del personal de la bolsa de trabajo lo considera:</t>
  </si>
  <si>
    <t>3. El servicio de la bolsa de trabajo de la universidad es:</t>
  </si>
  <si>
    <t>Subtotal 13</t>
  </si>
  <si>
    <t>Cuadro 21.2</t>
  </si>
  <si>
    <t>Servicios que Ofrece la Universidad</t>
  </si>
  <si>
    <t>Calificación</t>
  </si>
  <si>
    <t>Escala 5</t>
  </si>
  <si>
    <t>Escala 10</t>
  </si>
  <si>
    <t>Indicador 22</t>
  </si>
  <si>
    <t>Programas Educativos Pertinentes</t>
  </si>
  <si>
    <t>Cuadro 22.1.1</t>
  </si>
  <si>
    <t>Relación de Programas Educativos Pertinentes de TECNICO SUPERIOR UNIVERSITARIO por Matrícula Según Fechas de Estudios</t>
  </si>
  <si>
    <t>NOMBRE DEL PROGRAMA EDUCATIVO QUE OFRECE LA UNIVERSIDAD TECNOLÓGICA</t>
  </si>
  <si>
    <t xml:space="preserve">Matrícula inicial </t>
  </si>
  <si>
    <t>Matrícula Pertinente</t>
  </si>
  <si>
    <t>Pertinente        SI=1  / No=0</t>
  </si>
  <si>
    <t>Año de inicio de la Carrera</t>
  </si>
  <si>
    <t>Año del último estudio de factibilidad</t>
  </si>
  <si>
    <t>Año del último estudio de análisis de la situación de trabajo</t>
  </si>
  <si>
    <t>Distribución porcentual</t>
  </si>
  <si>
    <t>PEP2</t>
  </si>
  <si>
    <t>PEP1</t>
  </si>
  <si>
    <t>Cuadro 22.1.2</t>
  </si>
  <si>
    <t>Relación de Programas Educativos Pertinentes de LICENCIA PROFESIONAL por Matrícula Según Fechas de Estudios</t>
  </si>
  <si>
    <t>Cuadro 22.1.3</t>
  </si>
  <si>
    <t>Relación de Programas Educativos Pertinentes de LICENCIATURA por Matrícula Según Fechas de Estudios</t>
  </si>
  <si>
    <t>Indicador 23</t>
  </si>
  <si>
    <t>Perfil del profesor de tiempo completo</t>
  </si>
  <si>
    <t>Cuadro 23.1</t>
  </si>
  <si>
    <t>Nivel de Estudios de los Profesores de Tiempo Completo</t>
  </si>
  <si>
    <t>Nivel Máximo de Estudios</t>
  </si>
  <si>
    <t xml:space="preserve">MEDIA SUPERIOR SIN CERTIFICADO </t>
  </si>
  <si>
    <t>MEDIA SUPERIOR  CON CERTIFICADO</t>
  </si>
  <si>
    <t>TÉCNICO SUPERIOR UNIVERSITARIO SIN TÍTULO</t>
  </si>
  <si>
    <t>TÉCNICO SUPERIOR UNIVERSITARIO CON TÍTULO</t>
  </si>
  <si>
    <t>LICENCIATURA SIN TÍTULO</t>
  </si>
  <si>
    <t>LICENCIATURA CON TÍTULO</t>
  </si>
  <si>
    <t>ESPECIALIDAD SIN GRADO</t>
  </si>
  <si>
    <t>MAESTRÍA SIN GRADO</t>
  </si>
  <si>
    <t>ESPECIALIDAD CON GRADO</t>
  </si>
  <si>
    <t>MAESTRÍA CON GRADO</t>
  </si>
  <si>
    <t>DOCTORADO SIN GRADO</t>
  </si>
  <si>
    <t>DOCTORADO CON GRADO</t>
  </si>
  <si>
    <t>PTCP1</t>
  </si>
  <si>
    <t>Cuadro 23.2</t>
  </si>
  <si>
    <t>Perfil Académico de los Profesores de Tiempo Completo</t>
  </si>
  <si>
    <t>TOTAL DE PC</t>
  </si>
  <si>
    <t>Capacitados en</t>
  </si>
  <si>
    <t>Que aplican</t>
  </si>
  <si>
    <t>Competencias profesionales</t>
  </si>
  <si>
    <t>Impartición de tutorías</t>
  </si>
  <si>
    <t>Tutorias</t>
  </si>
  <si>
    <t>Cuentan con perfil PRODEP</t>
  </si>
  <si>
    <t>Becados por otra fuente para estudios de posgrado</t>
  </si>
  <si>
    <t>Participan en cuerpos académicos</t>
  </si>
  <si>
    <t>Cuerpos Académicos</t>
  </si>
  <si>
    <t>Formación</t>
  </si>
  <si>
    <t>Consolidación</t>
  </si>
  <si>
    <t>Consolidados</t>
  </si>
  <si>
    <t>Indicador 24</t>
  </si>
  <si>
    <t>Nivel de estudios de los Profesores de Asignatura y Experiencia Laboral en la Materia:</t>
  </si>
  <si>
    <t>Cuadro 24.1</t>
  </si>
  <si>
    <t>Nivel de Estudios de los Profesores de Asignatura</t>
  </si>
  <si>
    <t>Cuadro 24.2</t>
  </si>
  <si>
    <t>Situación de Trabajo en Empresa de los Profesores de Asignatura</t>
  </si>
  <si>
    <t>Profesores de Asignatura</t>
  </si>
  <si>
    <t>Situación en el trabajo relacionado con su ejercicio profesional</t>
  </si>
  <si>
    <t>PAEL1</t>
  </si>
  <si>
    <t>Indicador 25</t>
  </si>
  <si>
    <t>Capacitación del Personal de la Universidad Tecnológica:</t>
  </si>
  <si>
    <t>Cuadro 25.1</t>
  </si>
  <si>
    <t>Capacitación del Personal</t>
  </si>
  <si>
    <t>Mandos medios y superiores</t>
  </si>
  <si>
    <t>Personal administrativo y secretarial</t>
  </si>
  <si>
    <t>Profesores de Tiempo Completo</t>
  </si>
  <si>
    <t>CON CAPACITACION</t>
  </si>
  <si>
    <t>CP1=</t>
  </si>
  <si>
    <t>CP2=</t>
  </si>
  <si>
    <t>CP3=</t>
  </si>
  <si>
    <t>CP4=</t>
  </si>
  <si>
    <t>%</t>
  </si>
  <si>
    <t>IV. VINCULACIÓN</t>
  </si>
  <si>
    <t>Indicador 26</t>
  </si>
  <si>
    <t>Total de organismos vinculados</t>
  </si>
  <si>
    <t>Cuadro 26.1.1 Total de Organismos Nacionales Vinculados</t>
  </si>
  <si>
    <t>a) Organismos nacionales vinculados acumulados al ciclo escolar</t>
  </si>
  <si>
    <t>b) Convenios firmados acumulados al ciclo escolar</t>
  </si>
  <si>
    <t>c) Convenios firmados acumulados con instituciones de educación superior nacionales en el ciclo escolar</t>
  </si>
  <si>
    <t>Cuadro 26.1.2 Total de Organismos Nacionales Vinculados Acumulados por Sector</t>
  </si>
  <si>
    <t>Total de Organismos vinculados acumulados</t>
  </si>
  <si>
    <t>Públicos</t>
  </si>
  <si>
    <t>Privados</t>
  </si>
  <si>
    <t>Sociales</t>
  </si>
  <si>
    <t>Cuadro 26.2.1 Total de Organismos Internacionales Vinculados</t>
  </si>
  <si>
    <t>a) Organismos internacionales vinculados acumulados al ciclo escolar</t>
  </si>
  <si>
    <t>c) Convenios firmados acumulados con instituciones de educación superior en el ciclo escolar</t>
  </si>
  <si>
    <t>Cuadro 26.2.2 Total de Organismos Internacionales Vinculados Acumulados por Sector</t>
  </si>
  <si>
    <t>Cuadro 26.3.1</t>
  </si>
  <si>
    <t>Movilidad Nacional</t>
  </si>
  <si>
    <t>Cuadro 26.3.2</t>
  </si>
  <si>
    <t>Movilidad Internacional</t>
  </si>
  <si>
    <t>Indicador 27</t>
  </si>
  <si>
    <t>Distribución de los servicios y estudios tecnológicos prestados e ingresos por este rubro</t>
  </si>
  <si>
    <t>Cuadro 27.1 Ingresos Propios Captados</t>
  </si>
  <si>
    <t>Recursos captados por Servicios y Estudios Tecnológicos</t>
  </si>
  <si>
    <t>Recursos captados por Colegiaturas y Servicios Escolares</t>
  </si>
  <si>
    <t>Recursos captados por otros servicios proporcionados por la universidad (diferentes a los anteriores)</t>
  </si>
  <si>
    <t>Total de recursos captados por Ingresos Propios</t>
  </si>
  <si>
    <t>IPC1</t>
  </si>
  <si>
    <t>IPC2</t>
  </si>
  <si>
    <t>IPC3</t>
  </si>
  <si>
    <t>IPC4</t>
  </si>
  <si>
    <t>Indicador 28</t>
  </si>
  <si>
    <t>Cuadro 28.1</t>
  </si>
  <si>
    <t>Servicios y Estudios Tecnológicos Según Tipo y Sector</t>
  </si>
  <si>
    <t>SERVICOS Y ESTUDIOS TECNOLÓGICOS</t>
  </si>
  <si>
    <t>ORGANISMOS VINCULADOS</t>
  </si>
  <si>
    <t>PÚBLICOS</t>
  </si>
  <si>
    <t>PRIVADOS</t>
  </si>
  <si>
    <t>SOCIALES</t>
  </si>
  <si>
    <t>CAPACITACIÓN</t>
  </si>
  <si>
    <t>ADIESTRAMIENTO</t>
  </si>
  <si>
    <t>EDUCACIÓN CONTINUA</t>
  </si>
  <si>
    <t>EVALUACIÓN DE COMPETENCIAS LABORALES</t>
  </si>
  <si>
    <t>TRANSFERENCIA DE TECNOLOGÍA</t>
  </si>
  <si>
    <t>ASISTENCIA TÉCNICA</t>
  </si>
  <si>
    <t>OTROS</t>
  </si>
  <si>
    <t>Cuadro 28.2</t>
  </si>
  <si>
    <t>Ingresos Propios por Servicios y Estudios Tecnológicos Según Tipo y Sector</t>
  </si>
  <si>
    <t>Indicador 29</t>
  </si>
  <si>
    <t>Cursos de Educación Continua</t>
  </si>
  <si>
    <t>Cuadro 29.1</t>
  </si>
  <si>
    <t>Egresados que asisten a cursos según nivel de estudios por tipo</t>
  </si>
  <si>
    <t>TIPO DE ASISTENTE</t>
  </si>
  <si>
    <t>ACTUALIZACIÓN</t>
  </si>
  <si>
    <t>DESARROLLO PROFESIONAL</t>
  </si>
  <si>
    <t>Indicador</t>
  </si>
  <si>
    <t>EEC-1</t>
  </si>
  <si>
    <t>EEC-2</t>
  </si>
  <si>
    <t>EEC-3</t>
  </si>
  <si>
    <t>Otros tipos de Asistente</t>
  </si>
  <si>
    <t>EEC-4</t>
  </si>
  <si>
    <t>Indicador 30</t>
  </si>
  <si>
    <t>Cursos Demandados</t>
  </si>
  <si>
    <t>Cuadro 30.1</t>
  </si>
  <si>
    <t>Cursos en Educación Continua por Demanda Según Tipo</t>
  </si>
  <si>
    <t>Actualización</t>
  </si>
  <si>
    <t>Desarrollo Profesional</t>
  </si>
  <si>
    <t>Por Demanda</t>
  </si>
  <si>
    <t>Por Oferta de la UT</t>
  </si>
  <si>
    <t>TCD1</t>
  </si>
  <si>
    <t>TCD2</t>
  </si>
  <si>
    <t>Indicador 31</t>
  </si>
  <si>
    <t>Tasa de los alumnos satisfechos en Educación Continua</t>
  </si>
  <si>
    <t>Concentrado de los datos de las encuestas aplicadas y promedios</t>
  </si>
  <si>
    <t>Cuadro 31.1</t>
  </si>
  <si>
    <t>¿La manera en que la universidad tecnológica difunde los cursos de educación continua, le parece?</t>
  </si>
  <si>
    <t>La atención que le brindó la institución de acuerdo a sus necesidades de actualización, capacitación y desarrollo profesional, considera que fue?</t>
  </si>
  <si>
    <t>¿La actividad de educación continua a la que se ha inscrito en la Universidad, le permitirá mantenerse actualizado en su vida profesional?</t>
  </si>
  <si>
    <t>¿Los materiales y herramientas que le proporcionaron en el desarrollo de sus actividades de educación continua, le servirán para aplicarlos en su actividad profesional?</t>
  </si>
  <si>
    <t>¿La diversidad en la oferta de educación continua en contenidos y horarios que la Universidad Tecnológica le ha ofrecido piensa usted que son?</t>
  </si>
  <si>
    <t>¿El nivel de preparación del instructor en la actividad de educación continua, lo considera?</t>
  </si>
  <si>
    <t>¿La manera en que el instructor sabe transmitir sus conocimientos durante la actividad de educación continua le parecen?</t>
  </si>
  <si>
    <t>¿Las instalaciones con que cuenta la universidad para llevar acabo las actividades de educación continua, las considera?</t>
  </si>
  <si>
    <t>El nivel de equipamiento disponible en la Universidad Tecnológica para llevar acabo las actividades de educación continua, ¿piensa usted que es?</t>
  </si>
  <si>
    <t>¿El costo del curso de educación continua, le pareció?</t>
  </si>
  <si>
    <t>El contenido del curso le pareció:</t>
  </si>
  <si>
    <t>El curso cumplió con sus expectativas?</t>
  </si>
  <si>
    <t>Indicador 32</t>
  </si>
  <si>
    <t>Bolsa de trabajo:</t>
  </si>
  <si>
    <t>Cuadro 32.1</t>
  </si>
  <si>
    <t>Egresados de  TECNICO SUPERIOR UNIVERSITARIO colocados</t>
  </si>
  <si>
    <t>Egresados de TECNICO SUPERIOR UNIVERSITARIO colocados en plazas contactadas por el área de bolsa de trabajo de la universidad</t>
  </si>
  <si>
    <t>Plazas de TECNICO SUPERIOR UNIVERSITARIO contactadas por el área de bolsa de trabajo de la universidad</t>
  </si>
  <si>
    <t>BT1=</t>
  </si>
  <si>
    <t>Cuadro 32.2</t>
  </si>
  <si>
    <t>Egresados de  LICENCIA PROFESIONAL colocados</t>
  </si>
  <si>
    <t>Egresados de LICENCIA PROFESIONAL colocados en plazas contactadas por el área de bolsa de trabajo de la universidad</t>
  </si>
  <si>
    <t>Plazas de LICENCIA PROFESIONAL contactadas por el área de bolsa de trabajo de la universidad</t>
  </si>
  <si>
    <t>BT2=</t>
  </si>
  <si>
    <t>Cuadro 32.3</t>
  </si>
  <si>
    <t>Egresados de  LICENCIATURA colocados</t>
  </si>
  <si>
    <t>Egresados de LICENCIATURA colocados en plazas contactadas por el área de bolsa de trabajo de la universidad</t>
  </si>
  <si>
    <t>Plazas de LICENCIATURA contactadas por el área de bolsa de trabajo de la universidad</t>
  </si>
  <si>
    <t>BT3=</t>
  </si>
  <si>
    <t>V. EQUIDAD</t>
  </si>
  <si>
    <t>Indicador 33</t>
  </si>
  <si>
    <t>Cuadro 33.1</t>
  </si>
  <si>
    <t>Alumnos nuevo ingreso en la universidad</t>
  </si>
  <si>
    <t>Egresados de bachillerato en el Estado</t>
  </si>
  <si>
    <t>COB=1/2</t>
  </si>
  <si>
    <t>Indicador 34</t>
  </si>
  <si>
    <t>Alumno Atendido</t>
  </si>
  <si>
    <t>Matrícula de TECNICO SUPERIOR UNIVERSITARIO al inicio del ciclo escolar</t>
  </si>
  <si>
    <t>Matrícula de LICENCIA PROFESIONAL al inicio del ciclo escolar</t>
  </si>
  <si>
    <t>Matrícula de LICENCIATURA al inicio del ciclo escolar</t>
  </si>
  <si>
    <t>Matrícula total atendida al inicio del ciclo escolar</t>
  </si>
  <si>
    <t>Cuadro 34.1</t>
  </si>
  <si>
    <t>Distribución de la Matrícula por Nivel Educativo</t>
  </si>
  <si>
    <t>34.2- Alumno atendido por nivel educativo, carrera, ingreso y reingreso según sexo</t>
  </si>
  <si>
    <t>Cuadro 34.1.1</t>
  </si>
  <si>
    <t>Matrícula del Nivel TECNICO SUPERIOR UNIVERSITARIO, Ingreso, Reingreso Según Sexo</t>
  </si>
  <si>
    <t>PROGRMA EDUCATIVO</t>
  </si>
  <si>
    <t>REINGRESO</t>
  </si>
  <si>
    <t>HOMBRES</t>
  </si>
  <si>
    <t>MUJERES</t>
  </si>
  <si>
    <t>ABSOLUTOS</t>
  </si>
  <si>
    <t>Cuadro 34.1.2</t>
  </si>
  <si>
    <t>Matrícula del Nivel LICENCIA PROFESIONAL, Ingreso, Reingreso Según Sexo</t>
  </si>
  <si>
    <t>Cuadro 34.1.3</t>
  </si>
  <si>
    <t>Matrícula del Nivel LICENCIATURA, Ingreso, Reingreso Según Sexo</t>
  </si>
  <si>
    <t>604</t>
  </si>
  <si>
    <t>Cuadro 34.2</t>
  </si>
  <si>
    <t>Matrícula por Nivel, Ingreso, Reingreso Según Sexo</t>
  </si>
  <si>
    <t>RELATIVOS</t>
  </si>
  <si>
    <t>Cuadro 34.3</t>
  </si>
  <si>
    <t>Índice de Mascunilidad</t>
  </si>
  <si>
    <t>IM= 1/2*100</t>
  </si>
  <si>
    <t>Total de hombres</t>
  </si>
  <si>
    <t>Total de mujeres</t>
  </si>
  <si>
    <t>Indicador 35</t>
  </si>
  <si>
    <t>Promoción Deportiva, Cultural y Comunitaria:</t>
  </si>
  <si>
    <t>Cuadro 35.1</t>
  </si>
  <si>
    <t>Eventos deportivos realizados por la universidad en el ciclo escolar</t>
  </si>
  <si>
    <t>Eventos deportivos programados por la universidad en el ciclo escolar</t>
  </si>
  <si>
    <t>Eventos culturales realizados por la universidad en el ciclo escolar</t>
  </si>
  <si>
    <t>Eventos culturales programados por la universidad en el ciclo escolar</t>
  </si>
  <si>
    <t>Eventos comunitarios realizados por la universidad en el ciclo escolar</t>
  </si>
  <si>
    <t>Eventos comunitarios programados por la universidad en el ciclo escolar</t>
  </si>
  <si>
    <t>Cuadro 35.2</t>
  </si>
  <si>
    <t>Población Beneficiada por Evento</t>
  </si>
  <si>
    <t>TIPO</t>
  </si>
  <si>
    <t>Total de eventos realizados</t>
  </si>
  <si>
    <t>Total de personas atendidas</t>
  </si>
  <si>
    <t>Aspectos más importantes a resaltar de los eventos</t>
  </si>
  <si>
    <t>Deportivos</t>
  </si>
  <si>
    <t>Culturales</t>
  </si>
  <si>
    <t>Comunitarios</t>
  </si>
  <si>
    <t xml:space="preserve">PD1 = </t>
  </si>
  <si>
    <t xml:space="preserve">PC2 = </t>
  </si>
  <si>
    <t xml:space="preserve">PC3 = </t>
  </si>
  <si>
    <t>Indicador 36</t>
  </si>
  <si>
    <t>Cuadro 36.1</t>
  </si>
  <si>
    <t>Alumnos de la universidad con Beca</t>
  </si>
  <si>
    <t>Tipo de Becas o Apoyos Economicos al Estudiante</t>
  </si>
  <si>
    <t>Académicas</t>
  </si>
  <si>
    <t>Alimentación</t>
  </si>
  <si>
    <t>BECALOS</t>
  </si>
  <si>
    <t>Becas de manutención</t>
  </si>
  <si>
    <t>Becas Salario</t>
  </si>
  <si>
    <t>Continuación de estudios</t>
  </si>
  <si>
    <t>De practicas</t>
  </si>
  <si>
    <t>Deportivas</t>
  </si>
  <si>
    <t>Descuento en Colegiaturas</t>
  </si>
  <si>
    <t>Estatales</t>
  </si>
  <si>
    <t>Excelencia</t>
  </si>
  <si>
    <t>Labolares</t>
  </si>
  <si>
    <t>Municipales</t>
  </si>
  <si>
    <t>PRONABES</t>
  </si>
  <si>
    <t>Servicio Social</t>
  </si>
  <si>
    <t>Titulación</t>
  </si>
  <si>
    <t>Otras</t>
  </si>
  <si>
    <t>Totales</t>
  </si>
  <si>
    <t>DESPRESURIZADO</t>
  </si>
  <si>
    <t>Cuadro 5.1.2</t>
  </si>
  <si>
    <t>TITULADOS DE LICENCIA PROFESIONAL</t>
  </si>
  <si>
    <t>Grado de Satisfacción de los Alumnos en relación a los servicios</t>
  </si>
  <si>
    <t>version</t>
  </si>
  <si>
    <t>Registro de  LICENCIA PROFESIONAL ante la Dirección de Profesiones de la Secretaría de Educación Pública</t>
  </si>
  <si>
    <t>Cuadro 5.2.2</t>
  </si>
  <si>
    <t>Cuadro 15.3</t>
  </si>
  <si>
    <t>Situación del certificado ISO 27000</t>
  </si>
  <si>
    <t>Cuadro 15.4</t>
  </si>
  <si>
    <t>Situación del certificado Seguridad e higiene laboral</t>
  </si>
  <si>
    <t>Cuadro 15.5</t>
  </si>
  <si>
    <t>Cuadro 15.6</t>
  </si>
  <si>
    <t>Cuadro 15.7</t>
  </si>
  <si>
    <t>Cuadro 15.8</t>
  </si>
  <si>
    <t>Cuadro 15.9</t>
  </si>
  <si>
    <t>Cuadro 15.10</t>
  </si>
  <si>
    <t xml:space="preserve">Tasa de Egreso y Titulación de LICENCIA PROFESIONAL (Año 2017) </t>
  </si>
  <si>
    <r>
      <t xml:space="preserve">El presupuesto total autorizado federal y estatal se compone por el presupuesto original asignado a la Universidad (suma de capítulos 1000, 2000 y 3000) para gasto corriente, más las </t>
    </r>
    <r>
      <rPr>
        <u/>
        <sz val="12"/>
        <color indexed="8"/>
        <rFont val="Arial"/>
        <family val="2"/>
      </rPr>
      <t>Ampliaciones</t>
    </r>
    <r>
      <rPr>
        <sz val="12"/>
        <color indexed="8"/>
        <rFont val="Arial"/>
        <family val="2"/>
      </rPr>
      <t xml:space="preserve">, menos las </t>
    </r>
    <r>
      <rPr>
        <u/>
        <sz val="12"/>
        <color indexed="8"/>
        <rFont val="Arial"/>
        <family val="2"/>
      </rPr>
      <t>Reducciones</t>
    </r>
    <r>
      <rPr>
        <sz val="12"/>
        <color indexed="8"/>
        <rFont val="Arial"/>
        <family val="2"/>
      </rPr>
      <t xml:space="preserve"> que se presenten. </t>
    </r>
  </si>
  <si>
    <t>Presupuesto Real se compone por el Presupuesto realmente dado a  la Universidad para atender la prestación del servicio educativo a cargo de esa casa de estudio</t>
  </si>
  <si>
    <t>Cuadro 11.1 Presupuesto Original</t>
  </si>
  <si>
    <t>1/3*100</t>
  </si>
  <si>
    <t>2/3*100</t>
  </si>
  <si>
    <t>Presupuesto Original Asignado  federal</t>
  </si>
  <si>
    <t>Presupuesto Original  Asignado estatal</t>
  </si>
  <si>
    <t>Presupuesto Original Asignado federal y estatal</t>
  </si>
  <si>
    <t>Cuadro 11.2 Presupuesto Total Autorizado Federal con Ampliaciones, Reducciones y Ejercido</t>
  </si>
  <si>
    <t>Presupuesto Original Asignado  Federal</t>
  </si>
  <si>
    <t>Presupuesto Total Autorizado Federal</t>
  </si>
  <si>
    <t>Presupuesto Ejercido Federal</t>
  </si>
  <si>
    <t>Cuadro 11.3 Presupuesto Total Autorizado Estatal con Ampliaciones, Reducciones y Ejercido</t>
  </si>
  <si>
    <t>Presupuesto Original Asignado  Estatal</t>
  </si>
  <si>
    <t>Presupuesto Total Autorizado  Estatal</t>
  </si>
  <si>
    <t>Presupuesto Ejercido Estatal</t>
  </si>
  <si>
    <t>Cuadro 11.4 Presupuesto Total Autorizado Federal y Estatal, Ampliaciones, Reducciones y Ejercido</t>
  </si>
  <si>
    <t>Presupuesto Original Asignado  Federal y Estatal</t>
  </si>
  <si>
    <t>Presupuesto Total Autorizado  Federal y Estatal</t>
  </si>
  <si>
    <t>Presupuesto Total Ejercido Federal y Estatal</t>
  </si>
  <si>
    <t>Cuadro 11.5 Presupuesto Ejercido</t>
  </si>
  <si>
    <t>Egresados de TÉCNICO SUPERIOR UNIVERSITARIO incorporados al mercado laboral y que trabajan en Área afín</t>
  </si>
  <si>
    <t>Programa Educativo</t>
  </si>
  <si>
    <t>EML
3/1</t>
  </si>
  <si>
    <t>EMA
4/3</t>
  </si>
  <si>
    <t>Egresados laborando en el Sector Primario</t>
  </si>
  <si>
    <t>Egresados laborando en el Sector Secundario</t>
  </si>
  <si>
    <t>Egresados laborando en el Sector Terciario</t>
  </si>
  <si>
    <t>EMLSP
3/1</t>
  </si>
  <si>
    <t>EMLSS
4/3</t>
  </si>
  <si>
    <t>EMLST
4/3</t>
  </si>
  <si>
    <t>Promedio Calificación
(A+B+C)/3</t>
  </si>
  <si>
    <t>Promedio de Aprovechamiento Académico Cuatrimestral</t>
  </si>
  <si>
    <t xml:space="preserve">Egresados de TECNICO SUPERIOR UNIVERSITARIO en estudios superiores en una Universidad Tecnológica a seis meses de su egreso </t>
  </si>
  <si>
    <t>Egresados de TSU de 2017 que continuan estudios superiores de licencia profesional en la UT</t>
  </si>
  <si>
    <t>Egresados de TSU de 2017 que continuan estudios superiores de licenciatura en la UT</t>
  </si>
  <si>
    <t>Egresados de TSU de 2017 que continuan estudios superiores en otra Universidad</t>
  </si>
  <si>
    <t>Egresados de TSU de 2017</t>
  </si>
  <si>
    <t>*No. de unidades, laboratorios y talleres</t>
  </si>
  <si>
    <t>Cuadro 13.2</t>
  </si>
  <si>
    <t>Distribución porcentual d la matrícula anual inicial del ciclo escolar</t>
  </si>
  <si>
    <t>Matrícula total anual inicial</t>
  </si>
  <si>
    <t>Cifras</t>
  </si>
  <si>
    <t>Turno Matutino</t>
  </si>
  <si>
    <t>Turno Vespertino</t>
  </si>
  <si>
    <t>Abolutas</t>
  </si>
  <si>
    <t>Relativas</t>
  </si>
  <si>
    <t>Estatal</t>
  </si>
  <si>
    <t>Federal</t>
  </si>
  <si>
    <t>Cuatrimestre Septiembre - Diciembre</t>
  </si>
  <si>
    <t>Por Parte de la Universidad</t>
  </si>
  <si>
    <t>Cuatrimestre Enero - Abril</t>
  </si>
  <si>
    <t>Cuatrimestre Mayo - Agosto</t>
  </si>
  <si>
    <t xml:space="preserve">Número de becas otorgadas en "el ciclo escolar" </t>
  </si>
  <si>
    <t>Matrícula atendida en "el Ciclo Escolar</t>
  </si>
  <si>
    <t>Porcentaje de Alumnos Beneficiados</t>
  </si>
  <si>
    <t>A/B</t>
  </si>
  <si>
    <t>Total de Alumnos</t>
  </si>
  <si>
    <t>Alumnos Con Movilidad</t>
  </si>
  <si>
    <t>Docentes Con Movilidad</t>
  </si>
  <si>
    <t>Total de Docentes Con Movilidad</t>
  </si>
  <si>
    <t>Situación del certificado ISO 9001</t>
  </si>
  <si>
    <t>9001:2008</t>
  </si>
  <si>
    <t>Opción</t>
  </si>
  <si>
    <t>Fecha de la próxima auditoría para obtener la recertificación</t>
  </si>
  <si>
    <t>Inicio de certificado</t>
  </si>
  <si>
    <t>Fin de Certificado</t>
  </si>
  <si>
    <t>Otras Certificaciones (Situación del certificado ISO 14001:2004)</t>
  </si>
  <si>
    <t>Otras Certificacione (Situación del certificado RENIECYT)</t>
  </si>
  <si>
    <t xml:space="preserve"> Otras Certificaciones (Situación del certificado Equidad de Género)</t>
  </si>
  <si>
    <t>Otras Certificaciones (Situación del certificado académico y educación continua)</t>
  </si>
  <si>
    <t>Otras Certificaciones ( Situación del certificado CMMI Nivel 2)</t>
  </si>
  <si>
    <t>Líneas de investigación y Aplicación del Desarrollo Tecnologico</t>
  </si>
  <si>
    <t>Articulos  arbitrados y elaborados por los PTC</t>
  </si>
  <si>
    <t>PTC  inscritos en el Sistema Nacional de Investigadoes</t>
  </si>
  <si>
    <t>Con trabajo Actual fuera de la universidad</t>
  </si>
  <si>
    <t>Sin trabajo en los ultimos tres años fuera de la universidad</t>
  </si>
  <si>
    <t>Sin trabajo más de tres años fuera de la universidad</t>
  </si>
  <si>
    <t>Actualmente estudiando</t>
  </si>
  <si>
    <t>Programa Educativo con Evaluacion Diagmostica</t>
  </si>
  <si>
    <t>Nivel del Programa Educativo con Evaluacion Diagnóstica</t>
  </si>
  <si>
    <t>Nombre del Organismo</t>
  </si>
  <si>
    <t>Vigencia de la Evaluación Diagnóstica</t>
  </si>
  <si>
    <t>Fecha de Inicio de la Evaluación Diagnóstica</t>
  </si>
  <si>
    <t>Egresados de TÉCNICO SUPERIOR UNIVERSITARIO incorporados al mercado laboral y que trabajan en Área afín por sector</t>
  </si>
  <si>
    <t>Indicar la versión</t>
  </si>
  <si>
    <t>Situación en el trabajo No relacionado con su ejercicio profesional</t>
  </si>
  <si>
    <t>(DESACTIVADO EN EL SISTEMA)</t>
  </si>
  <si>
    <t>Egresados en 2017 que presentaron el EGETSU</t>
  </si>
  <si>
    <t>Egresados en 2017</t>
  </si>
  <si>
    <t>Egresados en 2017 con testimonio de desempeño sobresaliente del EGETSU</t>
  </si>
  <si>
    <t>Egresados en 2017 con testimonio de desempeño satisfactorio del EGETSU</t>
  </si>
  <si>
    <t>Egresados en 2017 sin testimonio del EGETSU</t>
  </si>
  <si>
    <t>Egresados en 2017 que presentaron el examen de egreso</t>
  </si>
  <si>
    <t>Egresados en 2017 con puntaje alto</t>
  </si>
  <si>
    <t>Egresados en 2017 con puntaje medio</t>
  </si>
  <si>
    <t>Egresados en 2017 con puntaje bajo</t>
  </si>
  <si>
    <t>Egresados en 2017 que presentaron el examen de EGEL</t>
  </si>
  <si>
    <t>Egresados en 2017 con testimonio de desempeño sobresaliente del EGEL</t>
  </si>
  <si>
    <t>Egresados en 2017 con testimonio de desempeño satisfactorio del EGEL</t>
  </si>
  <si>
    <t>Egresados en 2017 sin testimonio del EGEL</t>
  </si>
  <si>
    <t>Egresados de LP de 2017 que continuan estudios superiores de licencia profesional en la UT</t>
  </si>
  <si>
    <t>Egresados de LP de 2017 que continuan estudios superiores de licenciatura en la UT</t>
  </si>
  <si>
    <t>Egresados de LP de 2017 que continuan estudios superiores en otra Universidad</t>
  </si>
  <si>
    <t>Egresados de L de 2017 que continuan estudios superiores de licencia profesional en la UT</t>
  </si>
  <si>
    <t>Egresados de L de 2017 que continuan estudios superiores de licenciatura en la UT</t>
  </si>
  <si>
    <t>Egresados de L de 2017 que continuan estudios superiores en otra Universidad</t>
  </si>
  <si>
    <t>Egresados de LP de 2017</t>
  </si>
  <si>
    <t>Egresados de TECNICO SUPERIOR UNIVERSITARIO en 2017  que continuan estudios superiores</t>
  </si>
  <si>
    <t>Egresados de TECNICO SUPERIOR UNIVERSITARIO en 2017</t>
  </si>
  <si>
    <t>Egresados de LICENCIATURA de 2017 que continuan estudios de posgrado en la UT</t>
  </si>
  <si>
    <t>Egresados de LICENCIATURA de 2017</t>
  </si>
  <si>
    <t>AÑOS</t>
  </si>
  <si>
    <t>Nota: Información correspondiente al ciclo escolar 2017-2018, para TECNICO SUPERIOR UNIVERSITARIO.</t>
  </si>
  <si>
    <t xml:space="preserve">Tasa de Egreso y Titulación de TECNICO SUPERIOR UNIVERSITARIO (Año 2017) </t>
  </si>
  <si>
    <t>Tasa de Egreso y Titulación de TECNICO SUPERIOR UNIVERSITARIO (Año 2018)</t>
  </si>
  <si>
    <t xml:space="preserve">Tasa de Egreso y Titulación de LICENCIA PROFESIONAL (Año 2018) </t>
  </si>
  <si>
    <t>Tasa de Egreso y Titulación de LICENCIATURA (Año 2017)</t>
  </si>
  <si>
    <t xml:space="preserve">Tasa de Egreso y Titulación de LICENCIATURA (Año 2018) </t>
  </si>
  <si>
    <t>Total de egresados de 2017</t>
  </si>
  <si>
    <t xml:space="preserve">Egresados de 2017 trabajando a seis meses de egreso </t>
  </si>
  <si>
    <t>Egresados de 2017 cuya actividad laboral es acorde a su formación académica por programa esucativo</t>
  </si>
  <si>
    <t>Egresados de 2017 que continuan estudiando</t>
  </si>
  <si>
    <t>Egresados de 2017 desempleados</t>
  </si>
  <si>
    <t>Egresados de 2017 sin localizar</t>
  </si>
  <si>
    <t>Egresados de LP en 2017  que continuan estudios superiores</t>
  </si>
  <si>
    <t>Egresados de LP en 2017</t>
  </si>
  <si>
    <t>Capacidad Instalada Total</t>
  </si>
  <si>
    <t>Capacidad Instalada c/turno Vespertino</t>
  </si>
  <si>
    <t>Capacidad Instalada Matutino</t>
  </si>
  <si>
    <t>%Capacidad Instalada total</t>
  </si>
  <si>
    <t>Capacidad instalada de un solo turno.</t>
  </si>
  <si>
    <t>Cobertura (absorción de egresados de media superior)</t>
  </si>
  <si>
    <t>(SE REALIZARON ACTUALIZACIONES EN ALGUNOS INDICADORES EN EL SISTEMA y EN ESTA FORMATO)</t>
  </si>
  <si>
    <t>FAVOR DE REPORTAR TODOS SUS PROGRAMAS EDUCATIVOS HAYAN O NO SUFRIDO ALGUNA ACTUALIZACIÓN EN CUANTO A NOMBRE DEL PROGRAMA Y/O MAPA CURRICULAR DEL CICLO ESCOLAR SEPTIEMBRE 2017 - AGOSTO 2018</t>
  </si>
  <si>
    <t>DE LA SIERRA</t>
  </si>
  <si>
    <t>UTS101027LZA</t>
  </si>
  <si>
    <t>10 DE OCTUBRE DE 2010</t>
  </si>
  <si>
    <t>X</t>
  </si>
  <si>
    <t>NAYARIT</t>
  </si>
  <si>
    <t>DEL NAYAR</t>
  </si>
  <si>
    <t>CARRETERA FEDERAL RUIZ-ZACATECAS, KM. 100.9</t>
  </si>
  <si>
    <t>LIC. ARMANDO MANUEL PORRAS FUENTES</t>
  </si>
  <si>
    <t>311 211 98 80</t>
  </si>
  <si>
    <t>rector@utdelasierra.edu.mx</t>
  </si>
  <si>
    <t>MCA. CRISTINA DE LA ROSA CORONADO</t>
  </si>
  <si>
    <t>planeacion@utdelasierra.edu.mx</t>
  </si>
  <si>
    <t>TSU</t>
  </si>
  <si>
    <t>TSU en Desarrollo de Negocios área Mercadotecnia</t>
  </si>
  <si>
    <t>TSU en Enfermería</t>
  </si>
  <si>
    <t>TSU en Mantenimiento área Industrial</t>
  </si>
  <si>
    <t>TSU en Procesos Alimentarios</t>
  </si>
  <si>
    <t>TSU en Turismo área Desarrollo de Productos Alternativos</t>
  </si>
  <si>
    <t>Desarrollo de Negocios área Mercadotecnia</t>
  </si>
  <si>
    <t>Enfermería</t>
  </si>
  <si>
    <t>Mantenimiento área Industrial</t>
  </si>
  <si>
    <t>Procesos Alimentarios</t>
  </si>
  <si>
    <t>Turismo área Desarrollo de Productos Alternativos</t>
  </si>
  <si>
    <t>UTSIER-18-04</t>
  </si>
  <si>
    <t>JEFA DEL DPTO. DE PLANEACIÓN Y EVALUACIÓN</t>
  </si>
  <si>
    <t>Alumnos de nuevo ingreso a la UT</t>
  </si>
  <si>
    <t>2017</t>
  </si>
  <si>
    <t>47</t>
  </si>
  <si>
    <t>42</t>
  </si>
  <si>
    <t>9001:2015 (x)</t>
  </si>
  <si>
    <t>x</t>
  </si>
  <si>
    <t>4. La asesoría académica aclara mis dudas:</t>
  </si>
  <si>
    <t>Egresados de 2017 cuya actividad laboral es acorde a su formación académica por programa educativo</t>
  </si>
  <si>
    <t>No aplica</t>
  </si>
  <si>
    <t>Acompañamiento de limpieza de la comunidad de Mesa del Nayar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</si>
</sst>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yyyy\-mm\-dd;@"/>
  </numFmts>
  <fonts count="3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9"/>
      <color theme="1" tint="4.9989318521683403E-2"/>
      <name val="Arial"/>
      <family val="2"/>
    </font>
    <font>
      <sz val="9"/>
      <color rgb="FF0D0D0D"/>
      <name val="Arial"/>
      <family val="2"/>
    </font>
    <font>
      <b/>
      <sz val="8"/>
      <color theme="1" tint="4.9989318521683403E-2"/>
      <name val="Arial"/>
      <family val="2"/>
    </font>
    <font>
      <b/>
      <sz val="9"/>
      <color rgb="FF0D0D0D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 tint="4.9989318521683403E-2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7" fillId="0" borderId="0" applyNumberFormat="0" applyFill="0" applyBorder="0" applyAlignment="0" applyProtection="0"/>
  </cellStyleXfs>
  <cellXfs count="526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 applyProtection="1">
      <protection locked="0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13" fillId="3" borderId="16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20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3" fontId="0" fillId="0" borderId="0" xfId="0" applyNumberFormat="1"/>
    <xf numFmtId="0" fontId="4" fillId="0" borderId="2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4" fillId="0" borderId="23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165" fontId="8" fillId="2" borderId="19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0" xfId="0" applyFont="1"/>
    <xf numFmtId="3" fontId="8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0" fontId="13" fillId="2" borderId="5" xfId="0" applyNumberFormat="1" applyFont="1" applyFill="1" applyBorder="1" applyAlignment="1">
      <alignment horizontal="center" vertical="center" wrapText="1"/>
    </xf>
    <xf numFmtId="0" fontId="0" fillId="0" borderId="0" xfId="0"/>
    <xf numFmtId="0" fontId="13" fillId="2" borderId="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 applyProtection="1">
      <protection locked="0"/>
    </xf>
    <xf numFmtId="0" fontId="13" fillId="2" borderId="3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/>
    <xf numFmtId="0" fontId="0" fillId="0" borderId="5" xfId="0" applyBorder="1"/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0" applyFont="1" applyBorder="1" applyAlignment="1"/>
    <xf numFmtId="0" fontId="23" fillId="0" borderId="0" xfId="0" applyFont="1" applyBorder="1" applyAlignment="1"/>
    <xf numFmtId="0" fontId="8" fillId="4" borderId="5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50" xfId="0" applyFont="1" applyBorder="1" applyAlignment="1">
      <alignment horizontal="center" vertical="center"/>
    </xf>
    <xf numFmtId="0" fontId="8" fillId="4" borderId="7" xfId="0" applyFont="1" applyFill="1" applyBorder="1"/>
    <xf numFmtId="0" fontId="8" fillId="4" borderId="8" xfId="0" applyFont="1" applyFill="1" applyBorder="1"/>
    <xf numFmtId="2" fontId="18" fillId="4" borderId="11" xfId="0" applyNumberFormat="1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25" fillId="0" borderId="13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3" fontId="13" fillId="2" borderId="4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2" fontId="18" fillId="2" borderId="5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2" fontId="22" fillId="2" borderId="5" xfId="0" applyNumberFormat="1" applyFont="1" applyFill="1" applyBorder="1" applyAlignment="1">
      <alignment horizontal="center"/>
    </xf>
    <xf numFmtId="0" fontId="0" fillId="0" borderId="0" xfId="0" applyBorder="1" applyAlignment="1"/>
    <xf numFmtId="0" fontId="8" fillId="0" borderId="0" xfId="0" applyFont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0" fillId="0" borderId="0" xfId="0" applyFill="1"/>
    <xf numFmtId="0" fontId="21" fillId="0" borderId="0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26" fillId="2" borderId="5" xfId="0" applyFont="1" applyFill="1" applyBorder="1" applyAlignment="1"/>
    <xf numFmtId="0" fontId="26" fillId="0" borderId="5" xfId="0" applyFont="1" applyFill="1" applyBorder="1" applyAlignment="1"/>
    <xf numFmtId="0" fontId="0" fillId="0" borderId="25" xfId="0" applyBorder="1"/>
    <xf numFmtId="2" fontId="13" fillId="0" borderId="0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166" fontId="4" fillId="0" borderId="14" xfId="0" applyNumberFormat="1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4" fontId="22" fillId="2" borderId="5" xfId="0" applyNumberFormat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164" fontId="22" fillId="2" borderId="13" xfId="0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0" fillId="2" borderId="5" xfId="0" applyFont="1" applyFill="1" applyBorder="1"/>
    <xf numFmtId="0" fontId="22" fillId="2" borderId="5" xfId="0" applyFont="1" applyFill="1" applyBorder="1" applyAlignment="1">
      <alignment vertical="center"/>
    </xf>
    <xf numFmtId="0" fontId="22" fillId="2" borderId="5" xfId="0" applyFon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13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 vertical="center" wrapText="1"/>
    </xf>
    <xf numFmtId="0" fontId="0" fillId="0" borderId="0" xfId="0"/>
    <xf numFmtId="3" fontId="13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3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Fill="1" applyAlignment="1"/>
    <xf numFmtId="0" fontId="13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" fillId="0" borderId="0" xfId="0" applyFont="1"/>
    <xf numFmtId="4" fontId="18" fillId="4" borderId="1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Fill="1"/>
    <xf numFmtId="0" fontId="1" fillId="0" borderId="0" xfId="0" applyFont="1" applyFill="1"/>
    <xf numFmtId="2" fontId="0" fillId="0" borderId="0" xfId="0" applyNumberFormat="1" applyFill="1"/>
    <xf numFmtId="0" fontId="4" fillId="0" borderId="4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5" xfId="0" applyBorder="1" applyAlignment="1">
      <alignment horizontal="justify" vertical="center" wrapText="1"/>
    </xf>
    <xf numFmtId="0" fontId="0" fillId="0" borderId="56" xfId="0" applyBorder="1"/>
    <xf numFmtId="0" fontId="0" fillId="0" borderId="5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0" fillId="0" borderId="59" xfId="0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60" xfId="0" applyBorder="1" applyAlignment="1">
      <alignment horizontal="justify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9" xfId="0" applyFont="1" applyBorder="1"/>
    <xf numFmtId="0" fontId="1" fillId="0" borderId="53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37" xfId="0" applyFont="1" applyBorder="1" applyAlignment="1">
      <alignment horizontal="center"/>
    </xf>
    <xf numFmtId="14" fontId="4" fillId="0" borderId="64" xfId="0" applyNumberFormat="1" applyFont="1" applyBorder="1" applyAlignment="1">
      <alignment horizontal="center" vertical="center" wrapText="1"/>
    </xf>
    <xf numFmtId="14" fontId="4" fillId="0" borderId="50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5" fontId="13" fillId="3" borderId="12" xfId="0" applyNumberFormat="1" applyFont="1" applyFill="1" applyBorder="1" applyAlignment="1">
      <alignment horizontal="center" vertical="center" wrapText="1"/>
    </xf>
    <xf numFmtId="165" fontId="13" fillId="3" borderId="1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69" xfId="0" applyBorder="1"/>
    <xf numFmtId="0" fontId="0" fillId="0" borderId="27" xfId="0" applyBorder="1"/>
    <xf numFmtId="0" fontId="0" fillId="0" borderId="17" xfId="0" applyBorder="1" applyAlignment="1">
      <alignment horizontal="justify" vertical="center" wrapText="1"/>
    </xf>
    <xf numFmtId="0" fontId="1" fillId="0" borderId="22" xfId="0" applyFont="1" applyBorder="1" applyAlignment="1">
      <alignment horizontal="left"/>
    </xf>
    <xf numFmtId="0" fontId="1" fillId="0" borderId="50" xfId="0" applyFont="1" applyBorder="1"/>
    <xf numFmtId="0" fontId="0" fillId="0" borderId="50" xfId="0" applyBorder="1" applyAlignment="1">
      <alignment horizontal="left"/>
    </xf>
    <xf numFmtId="0" fontId="0" fillId="0" borderId="50" xfId="0" applyBorder="1"/>
    <xf numFmtId="3" fontId="13" fillId="2" borderId="25" xfId="0" applyNumberFormat="1" applyFont="1" applyFill="1" applyBorder="1" applyAlignment="1">
      <alignment horizontal="center" vertical="center" wrapText="1"/>
    </xf>
    <xf numFmtId="3" fontId="13" fillId="2" borderId="33" xfId="0" applyNumberFormat="1" applyFont="1" applyFill="1" applyBorder="1" applyAlignment="1">
      <alignment horizontal="center" vertical="center" wrapText="1"/>
    </xf>
    <xf numFmtId="3" fontId="13" fillId="2" borderId="3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 applyAlignment="1" applyProtection="1">
      <protection locked="0"/>
    </xf>
    <xf numFmtId="0" fontId="4" fillId="0" borderId="2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164" fontId="3" fillId="6" borderId="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/>
    </xf>
    <xf numFmtId="0" fontId="4" fillId="0" borderId="28" xfId="0" applyFont="1" applyFill="1" applyBorder="1" applyAlignment="1"/>
    <xf numFmtId="0" fontId="5" fillId="0" borderId="28" xfId="0" applyFont="1" applyFill="1" applyBorder="1" applyAlignment="1"/>
    <xf numFmtId="0" fontId="10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7" fillId="0" borderId="28" xfId="2" applyFill="1" applyBorder="1" applyAlignment="1"/>
    <xf numFmtId="3" fontId="3" fillId="0" borderId="28" xfId="0" applyNumberFormat="1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6" borderId="54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0" fillId="2" borderId="31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top"/>
    </xf>
    <xf numFmtId="164" fontId="13" fillId="2" borderId="5" xfId="0" applyNumberFormat="1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/>
    </xf>
    <xf numFmtId="0" fontId="23" fillId="0" borderId="33" xfId="0" applyFont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0" fillId="0" borderId="0" xfId="0"/>
    <xf numFmtId="3" fontId="13" fillId="2" borderId="5" xfId="0" applyNumberFormat="1" applyFon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164" fontId="13" fillId="2" borderId="29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 vertical="center" wrapText="1"/>
    </xf>
    <xf numFmtId="3" fontId="4" fillId="0" borderId="6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4" fillId="0" borderId="65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165" fontId="13" fillId="2" borderId="29" xfId="0" applyNumberFormat="1" applyFont="1" applyFill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4" fontId="18" fillId="4" borderId="51" xfId="0" applyNumberFormat="1" applyFont="1" applyFill="1" applyBorder="1" applyAlignment="1">
      <alignment horizontal="center" vertical="center"/>
    </xf>
    <xf numFmtId="4" fontId="18" fillId="4" borderId="5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3" fontId="18" fillId="4" borderId="51" xfId="0" applyNumberFormat="1" applyFont="1" applyFill="1" applyBorder="1" applyAlignment="1">
      <alignment horizontal="center" vertical="center"/>
    </xf>
    <xf numFmtId="3" fontId="18" fillId="4" borderId="52" xfId="0" applyNumberFormat="1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right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protection locked="0"/>
    </xf>
    <xf numFmtId="0" fontId="4" fillId="0" borderId="18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10" fontId="13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8" fillId="0" borderId="0" xfId="0" applyFont="1" applyFill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13" fillId="2" borderId="29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3" fontId="13" fillId="2" borderId="25" xfId="0" applyNumberFormat="1" applyFont="1" applyFill="1" applyBorder="1" applyAlignment="1">
      <alignment horizontal="center" vertical="center" wrapText="1"/>
    </xf>
    <xf numFmtId="3" fontId="13" fillId="2" borderId="2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3" fillId="2" borderId="29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eacion@utdelasierra.edu.mx" TargetMode="External"/><Relationship Id="rId2" Type="http://schemas.openxmlformats.org/officeDocument/2006/relationships/hyperlink" Target="mailto:planeacion@utdelasierra.edu.mx" TargetMode="External"/><Relationship Id="rId1" Type="http://schemas.openxmlformats.org/officeDocument/2006/relationships/hyperlink" Target="mailto:rector@utdelasierra.edu.m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laneacion@utdelasierra.edu.m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view="pageBreakPreview" zoomScaleNormal="100" zoomScaleSheetLayoutView="100" workbookViewId="0">
      <selection activeCell="I21" sqref="I21"/>
    </sheetView>
  </sheetViews>
  <sheetFormatPr baseColWidth="10" defaultColWidth="9.140625" defaultRowHeight="12.75" x14ac:dyDescent="0.2"/>
  <cols>
    <col min="1" max="1" width="4.7109375" customWidth="1"/>
    <col min="2" max="2" width="24.85546875" customWidth="1"/>
    <col min="3" max="4" width="19.5703125" customWidth="1"/>
    <col min="5" max="5" width="22.7109375" customWidth="1"/>
    <col min="6" max="6" width="22.42578125" customWidth="1"/>
    <col min="7" max="7" width="24.85546875" customWidth="1"/>
    <col min="8" max="15" width="19.5703125" customWidth="1"/>
  </cols>
  <sheetData>
    <row r="1" spans="1:14" ht="18" x14ac:dyDescent="0.25">
      <c r="A1" s="352" t="s">
        <v>980</v>
      </c>
      <c r="B1" s="352"/>
      <c r="C1" s="352"/>
      <c r="D1" s="352"/>
      <c r="E1" s="352"/>
      <c r="F1" s="352"/>
      <c r="G1" s="352"/>
      <c r="H1" s="352"/>
      <c r="I1" s="352"/>
      <c r="J1" s="352"/>
    </row>
    <row r="3" spans="1:14" ht="17.100000000000001" customHeight="1" thickBot="1" x14ac:dyDescent="0.25">
      <c r="A3" s="340" t="s">
        <v>2</v>
      </c>
      <c r="B3" s="340" t="s">
        <v>1</v>
      </c>
      <c r="C3" s="341" t="s">
        <v>982</v>
      </c>
      <c r="D3" s="342"/>
      <c r="E3" s="342"/>
      <c r="F3" s="342"/>
      <c r="G3" s="342"/>
      <c r="H3" s="342"/>
    </row>
    <row r="4" spans="1:14" ht="17.100000000000001" customHeight="1" thickBot="1" x14ac:dyDescent="0.25">
      <c r="A4" s="340" t="s">
        <v>3</v>
      </c>
      <c r="B4" s="340" t="s">
        <v>1</v>
      </c>
      <c r="C4" s="341" t="s">
        <v>1005</v>
      </c>
      <c r="D4" s="341" t="s">
        <v>1</v>
      </c>
      <c r="E4" s="341" t="s">
        <v>1</v>
      </c>
      <c r="F4" s="341" t="s">
        <v>1</v>
      </c>
      <c r="G4" s="341" t="s">
        <v>1</v>
      </c>
      <c r="H4" s="341" t="s">
        <v>1</v>
      </c>
    </row>
    <row r="5" spans="1:14" ht="17.100000000000001" customHeight="1" thickBot="1" x14ac:dyDescent="0.25">
      <c r="A5" s="340" t="s">
        <v>4</v>
      </c>
      <c r="B5" s="340" t="s">
        <v>1</v>
      </c>
      <c r="C5" s="341" t="s">
        <v>983</v>
      </c>
      <c r="D5" s="342"/>
      <c r="E5" s="342"/>
      <c r="F5" s="342"/>
      <c r="G5" s="342"/>
      <c r="H5" s="342"/>
    </row>
    <row r="6" spans="1:14" ht="17.100000000000001" customHeight="1" x14ac:dyDescent="0.2">
      <c r="A6" s="340" t="s">
        <v>5</v>
      </c>
      <c r="B6" s="340" t="s">
        <v>1</v>
      </c>
      <c r="C6" s="341" t="s">
        <v>984</v>
      </c>
      <c r="D6" s="342"/>
      <c r="E6" s="342"/>
      <c r="F6" s="342"/>
      <c r="G6" s="342"/>
      <c r="H6" s="342"/>
    </row>
    <row r="9" spans="1:14" ht="18" customHeight="1" x14ac:dyDescent="0.2">
      <c r="A9" s="343" t="s">
        <v>6</v>
      </c>
      <c r="B9" s="343" t="s">
        <v>1</v>
      </c>
      <c r="C9" s="343" t="s">
        <v>1</v>
      </c>
      <c r="D9" s="343" t="s">
        <v>1</v>
      </c>
      <c r="E9" s="343" t="s">
        <v>1</v>
      </c>
      <c r="F9" s="343" t="s">
        <v>1</v>
      </c>
      <c r="G9" s="343" t="s">
        <v>1</v>
      </c>
      <c r="H9" s="343" t="s">
        <v>1</v>
      </c>
      <c r="I9" s="343" t="s">
        <v>1</v>
      </c>
      <c r="J9" s="343"/>
      <c r="K9" s="343" t="s">
        <v>1</v>
      </c>
      <c r="L9" s="343" t="s">
        <v>1</v>
      </c>
      <c r="M9" s="343" t="s">
        <v>1</v>
      </c>
      <c r="N9" s="343" t="s">
        <v>1</v>
      </c>
    </row>
    <row r="12" spans="1:14" ht="15" x14ac:dyDescent="0.25">
      <c r="A12" s="3" t="s">
        <v>7</v>
      </c>
      <c r="F12" s="3" t="s">
        <v>25</v>
      </c>
    </row>
    <row r="15" spans="1:14" ht="29.1" customHeight="1" x14ac:dyDescent="0.2">
      <c r="B15" s="344" t="s">
        <v>8</v>
      </c>
      <c r="C15" s="344" t="s">
        <v>9</v>
      </c>
      <c r="F15" s="344" t="s">
        <v>26</v>
      </c>
      <c r="G15" s="344" t="s">
        <v>27</v>
      </c>
    </row>
    <row r="16" spans="1:14" ht="29.1" customHeight="1" x14ac:dyDescent="0.2">
      <c r="B16" s="344" t="s">
        <v>1</v>
      </c>
      <c r="C16" s="344" t="s">
        <v>1</v>
      </c>
      <c r="F16" s="344" t="s">
        <v>1</v>
      </c>
      <c r="G16" s="344" t="s">
        <v>1</v>
      </c>
    </row>
    <row r="17" spans="2:7" ht="24" customHeight="1" x14ac:dyDescent="0.2">
      <c r="B17" s="12" t="s">
        <v>10</v>
      </c>
      <c r="C17" s="4" t="s">
        <v>985</v>
      </c>
      <c r="F17" s="12" t="s">
        <v>28</v>
      </c>
      <c r="G17" s="4" t="s">
        <v>985</v>
      </c>
    </row>
    <row r="18" spans="2:7" ht="24" customHeight="1" x14ac:dyDescent="0.2">
      <c r="B18" s="12" t="s">
        <v>11</v>
      </c>
      <c r="C18" s="4" t="s">
        <v>985</v>
      </c>
      <c r="F18" s="12" t="s">
        <v>29</v>
      </c>
      <c r="G18" s="4"/>
    </row>
    <row r="19" spans="2:7" ht="24" customHeight="1" x14ac:dyDescent="0.2">
      <c r="B19" s="12" t="s">
        <v>12</v>
      </c>
      <c r="C19" s="4" t="s">
        <v>985</v>
      </c>
      <c r="F19" s="12" t="s">
        <v>30</v>
      </c>
      <c r="G19" s="4"/>
    </row>
    <row r="20" spans="2:7" ht="24" customHeight="1" x14ac:dyDescent="0.2">
      <c r="B20" s="12" t="s">
        <v>13</v>
      </c>
      <c r="C20" s="4" t="s">
        <v>985</v>
      </c>
      <c r="F20" s="12" t="s">
        <v>31</v>
      </c>
      <c r="G20" s="4"/>
    </row>
    <row r="21" spans="2:7" ht="24" customHeight="1" x14ac:dyDescent="0.2">
      <c r="B21" s="12" t="s">
        <v>14</v>
      </c>
      <c r="C21" s="4" t="s">
        <v>985</v>
      </c>
      <c r="F21" s="12" t="s">
        <v>32</v>
      </c>
      <c r="G21" s="4"/>
    </row>
    <row r="22" spans="2:7" ht="24" customHeight="1" x14ac:dyDescent="0.2">
      <c r="B22" s="12" t="s">
        <v>15</v>
      </c>
      <c r="C22" s="4" t="s">
        <v>985</v>
      </c>
      <c r="F22" s="12" t="s">
        <v>33</v>
      </c>
      <c r="G22" s="4"/>
    </row>
    <row r="23" spans="2:7" ht="24" customHeight="1" x14ac:dyDescent="0.2">
      <c r="B23" s="12" t="s">
        <v>16</v>
      </c>
      <c r="C23" s="4" t="s">
        <v>985</v>
      </c>
      <c r="F23" s="12" t="s">
        <v>34</v>
      </c>
      <c r="G23" s="4"/>
    </row>
    <row r="24" spans="2:7" ht="24" customHeight="1" x14ac:dyDescent="0.2">
      <c r="B24" s="12" t="s">
        <v>17</v>
      </c>
      <c r="C24" s="4" t="s">
        <v>985</v>
      </c>
      <c r="F24" s="12" t="s">
        <v>35</v>
      </c>
      <c r="G24" s="4"/>
    </row>
    <row r="25" spans="2:7" ht="24" customHeight="1" x14ac:dyDescent="0.2">
      <c r="B25" s="12" t="s">
        <v>18</v>
      </c>
      <c r="C25" s="4" t="s">
        <v>985</v>
      </c>
      <c r="F25" s="12" t="s">
        <v>36</v>
      </c>
      <c r="G25" s="4"/>
    </row>
    <row r="26" spans="2:7" ht="24" customHeight="1" x14ac:dyDescent="0.2">
      <c r="B26" s="12" t="s">
        <v>19</v>
      </c>
      <c r="C26" s="4" t="s">
        <v>985</v>
      </c>
      <c r="F26" s="12" t="s">
        <v>37</v>
      </c>
      <c r="G26" s="4"/>
    </row>
    <row r="27" spans="2:7" ht="24" customHeight="1" x14ac:dyDescent="0.2">
      <c r="B27" s="12" t="s">
        <v>20</v>
      </c>
      <c r="C27" s="4" t="s">
        <v>985</v>
      </c>
      <c r="F27" s="12" t="s">
        <v>38</v>
      </c>
      <c r="G27" s="4"/>
    </row>
    <row r="28" spans="2:7" ht="24" customHeight="1" x14ac:dyDescent="0.2">
      <c r="B28" s="12" t="s">
        <v>21</v>
      </c>
      <c r="C28" s="4"/>
      <c r="F28" s="12" t="s">
        <v>39</v>
      </c>
      <c r="G28" s="4"/>
    </row>
    <row r="29" spans="2:7" ht="24" customHeight="1" x14ac:dyDescent="0.2">
      <c r="B29" s="12" t="s">
        <v>23</v>
      </c>
      <c r="C29" s="4" t="s">
        <v>985</v>
      </c>
      <c r="F29" s="12" t="s">
        <v>40</v>
      </c>
      <c r="G29" s="4"/>
    </row>
    <row r="30" spans="2:7" ht="24" customHeight="1" x14ac:dyDescent="0.2">
      <c r="B30" s="12" t="s">
        <v>24</v>
      </c>
      <c r="C30" s="4" t="s">
        <v>985</v>
      </c>
      <c r="F30" s="12" t="s">
        <v>41</v>
      </c>
      <c r="G30" s="4"/>
    </row>
    <row r="31" spans="2:7" ht="24" customHeight="1" x14ac:dyDescent="0.2">
      <c r="F31" s="12" t="s">
        <v>42</v>
      </c>
      <c r="G31" s="4"/>
    </row>
    <row r="32" spans="2:7" ht="24" customHeight="1" x14ac:dyDescent="0.2">
      <c r="F32" s="12" t="s">
        <v>43</v>
      </c>
      <c r="G32" s="4"/>
    </row>
    <row r="33" spans="1:8" ht="24" customHeight="1" x14ac:dyDescent="0.2">
      <c r="F33" s="12" t="s">
        <v>44</v>
      </c>
      <c r="G33" s="4"/>
    </row>
    <row r="34" spans="1:8" ht="24" customHeight="1" x14ac:dyDescent="0.2">
      <c r="F34" s="12" t="s">
        <v>45</v>
      </c>
      <c r="G34" s="4"/>
    </row>
    <row r="35" spans="1:8" ht="24" customHeight="1" x14ac:dyDescent="0.2">
      <c r="F35" s="12" t="s">
        <v>44</v>
      </c>
      <c r="G35" s="4"/>
    </row>
    <row r="36" spans="1:8" ht="24" customHeight="1" x14ac:dyDescent="0.2">
      <c r="F36" s="12" t="s">
        <v>44</v>
      </c>
      <c r="G36" s="4"/>
    </row>
    <row r="39" spans="1:8" ht="15" x14ac:dyDescent="0.25">
      <c r="A39" s="3" t="s">
        <v>46</v>
      </c>
    </row>
    <row r="40" spans="1:8" x14ac:dyDescent="0.2">
      <c r="A40" s="340" t="s">
        <v>47</v>
      </c>
      <c r="B40" s="340" t="s">
        <v>1</v>
      </c>
      <c r="C40" s="341" t="s">
        <v>986</v>
      </c>
      <c r="D40" s="342"/>
      <c r="E40" s="342"/>
      <c r="F40" s="342"/>
      <c r="G40" s="342"/>
      <c r="H40" s="342"/>
    </row>
    <row r="41" spans="1:8" x14ac:dyDescent="0.2">
      <c r="A41" s="340" t="s">
        <v>48</v>
      </c>
      <c r="B41" s="340" t="s">
        <v>1</v>
      </c>
      <c r="C41" s="341" t="s">
        <v>987</v>
      </c>
      <c r="D41" s="342"/>
      <c r="E41" s="342"/>
      <c r="F41" s="342"/>
      <c r="G41" s="342"/>
      <c r="H41" s="342"/>
    </row>
    <row r="42" spans="1:8" x14ac:dyDescent="0.2">
      <c r="A42" s="340" t="s">
        <v>49</v>
      </c>
      <c r="B42" s="340" t="s">
        <v>1</v>
      </c>
      <c r="C42" s="342"/>
      <c r="D42" s="342"/>
      <c r="E42" s="342"/>
      <c r="F42" s="342"/>
      <c r="G42" s="342"/>
      <c r="H42" s="342"/>
    </row>
    <row r="43" spans="1:8" x14ac:dyDescent="0.2">
      <c r="A43" s="340" t="s">
        <v>50</v>
      </c>
      <c r="B43" s="340" t="s">
        <v>1</v>
      </c>
      <c r="C43" s="341" t="s">
        <v>988</v>
      </c>
      <c r="D43" s="342"/>
      <c r="E43" s="342"/>
      <c r="F43" s="342"/>
      <c r="G43" s="342"/>
      <c r="H43" s="342"/>
    </row>
    <row r="46" spans="1:8" ht="15" x14ac:dyDescent="0.25">
      <c r="A46" s="3" t="s">
        <v>51</v>
      </c>
    </row>
    <row r="47" spans="1:8" x14ac:dyDescent="0.2">
      <c r="A47" s="340" t="s">
        <v>52</v>
      </c>
      <c r="B47" s="340" t="s">
        <v>1</v>
      </c>
      <c r="C47" s="341" t="s">
        <v>989</v>
      </c>
      <c r="D47" s="342"/>
      <c r="E47" s="342"/>
      <c r="F47" s="342"/>
      <c r="G47" s="342"/>
      <c r="H47" s="342"/>
    </row>
    <row r="48" spans="1:8" x14ac:dyDescent="0.2">
      <c r="A48" s="340" t="s">
        <v>53</v>
      </c>
      <c r="B48" s="340" t="s">
        <v>1</v>
      </c>
      <c r="C48" s="341" t="s">
        <v>990</v>
      </c>
      <c r="D48" s="342"/>
      <c r="E48" s="342"/>
      <c r="F48" s="342"/>
      <c r="G48" s="342"/>
      <c r="H48" s="342"/>
    </row>
    <row r="49" spans="1:8" x14ac:dyDescent="0.2">
      <c r="A49" s="340" t="s">
        <v>54</v>
      </c>
      <c r="B49" s="340" t="s">
        <v>1</v>
      </c>
      <c r="C49" s="345" t="s">
        <v>991</v>
      </c>
      <c r="D49" s="342"/>
      <c r="E49" s="342"/>
      <c r="F49" s="342"/>
      <c r="G49" s="342"/>
      <c r="H49" s="342"/>
    </row>
    <row r="51" spans="1:8" ht="15" x14ac:dyDescent="0.25">
      <c r="A51" s="3" t="s">
        <v>55</v>
      </c>
    </row>
    <row r="52" spans="1:8" ht="13.5" thickBot="1" x14ac:dyDescent="0.25">
      <c r="A52" s="340" t="s">
        <v>52</v>
      </c>
      <c r="B52" s="340" t="s">
        <v>1</v>
      </c>
      <c r="C52" s="341" t="s">
        <v>992</v>
      </c>
      <c r="D52" s="342"/>
      <c r="E52" s="342"/>
      <c r="F52" s="342"/>
      <c r="G52" s="342"/>
      <c r="H52" s="342"/>
    </row>
    <row r="53" spans="1:8" ht="13.5" thickBot="1" x14ac:dyDescent="0.25">
      <c r="A53" s="340" t="s">
        <v>53</v>
      </c>
      <c r="B53" s="340" t="s">
        <v>1</v>
      </c>
      <c r="C53" s="341" t="s">
        <v>990</v>
      </c>
      <c r="D53" s="342"/>
      <c r="E53" s="342"/>
      <c r="F53" s="342"/>
      <c r="G53" s="342"/>
      <c r="H53" s="342"/>
    </row>
    <row r="54" spans="1:8" ht="13.5" thickBot="1" x14ac:dyDescent="0.25">
      <c r="A54" s="340" t="s">
        <v>54</v>
      </c>
      <c r="B54" s="340" t="s">
        <v>1</v>
      </c>
      <c r="C54" s="345" t="s">
        <v>993</v>
      </c>
      <c r="D54" s="342"/>
      <c r="E54" s="342"/>
      <c r="F54" s="342"/>
      <c r="G54" s="342"/>
      <c r="H54" s="342"/>
    </row>
    <row r="56" spans="1:8" ht="15" x14ac:dyDescent="0.25">
      <c r="A56" s="3" t="s">
        <v>56</v>
      </c>
    </row>
    <row r="57" spans="1:8" ht="13.5" thickBot="1" x14ac:dyDescent="0.25">
      <c r="A57" s="340" t="s">
        <v>52</v>
      </c>
      <c r="B57" s="340" t="s">
        <v>1</v>
      </c>
      <c r="C57" s="341" t="s">
        <v>992</v>
      </c>
      <c r="D57" s="342"/>
      <c r="E57" s="342"/>
      <c r="F57" s="342"/>
      <c r="G57" s="342"/>
      <c r="H57" s="342"/>
    </row>
    <row r="58" spans="1:8" ht="13.5" thickBot="1" x14ac:dyDescent="0.25">
      <c r="A58" s="340" t="s">
        <v>53</v>
      </c>
      <c r="B58" s="340" t="s">
        <v>1</v>
      </c>
      <c r="C58" s="341" t="s">
        <v>990</v>
      </c>
      <c r="D58" s="342"/>
      <c r="E58" s="342"/>
      <c r="F58" s="342"/>
      <c r="G58" s="342"/>
      <c r="H58" s="342"/>
    </row>
    <row r="59" spans="1:8" ht="13.5" thickBot="1" x14ac:dyDescent="0.25">
      <c r="A59" s="340" t="s">
        <v>54</v>
      </c>
      <c r="B59" s="340" t="s">
        <v>1</v>
      </c>
      <c r="C59" s="345" t="s">
        <v>993</v>
      </c>
      <c r="D59" s="342"/>
      <c r="E59" s="342"/>
      <c r="F59" s="342"/>
      <c r="G59" s="342"/>
      <c r="H59" s="342"/>
    </row>
    <row r="61" spans="1:8" ht="15" x14ac:dyDescent="0.25">
      <c r="A61" s="3" t="s">
        <v>57</v>
      </c>
    </row>
    <row r="62" spans="1:8" x14ac:dyDescent="0.2">
      <c r="A62" s="340" t="s">
        <v>58</v>
      </c>
      <c r="B62" s="340" t="s">
        <v>1</v>
      </c>
      <c r="C62" s="340" t="s">
        <v>1</v>
      </c>
      <c r="D62" s="346">
        <v>139</v>
      </c>
      <c r="E62" s="346"/>
      <c r="F62" s="346"/>
      <c r="G62" s="346"/>
      <c r="H62" s="346"/>
    </row>
    <row r="63" spans="1:8" x14ac:dyDescent="0.2">
      <c r="A63" s="340" t="s">
        <v>59</v>
      </c>
      <c r="B63" s="340" t="s">
        <v>1</v>
      </c>
      <c r="C63" s="340" t="s">
        <v>1</v>
      </c>
      <c r="D63" s="346">
        <v>255</v>
      </c>
      <c r="E63" s="346"/>
      <c r="F63" s="346"/>
      <c r="G63" s="346"/>
      <c r="H63" s="346"/>
    </row>
    <row r="64" spans="1:8" x14ac:dyDescent="0.2">
      <c r="A64" s="340" t="s">
        <v>60</v>
      </c>
      <c r="B64" s="340" t="s">
        <v>1</v>
      </c>
      <c r="C64" s="340" t="s">
        <v>1</v>
      </c>
      <c r="D64" s="347">
        <v>5</v>
      </c>
      <c r="E64" s="347"/>
      <c r="F64" s="347"/>
      <c r="G64" s="347"/>
      <c r="H64" s="347"/>
    </row>
    <row r="65" spans="1:12" x14ac:dyDescent="0.2">
      <c r="A65" s="340" t="s">
        <v>61</v>
      </c>
      <c r="B65" s="340" t="s">
        <v>1</v>
      </c>
      <c r="C65" s="340" t="s">
        <v>1</v>
      </c>
      <c r="D65" s="348">
        <v>11</v>
      </c>
      <c r="E65" s="348"/>
      <c r="F65" s="348"/>
      <c r="G65" s="348"/>
      <c r="H65" s="348"/>
    </row>
    <row r="67" spans="1:12" ht="15" x14ac:dyDescent="0.25">
      <c r="A67" s="3" t="s">
        <v>62</v>
      </c>
      <c r="C67" s="350"/>
      <c r="D67" s="351"/>
      <c r="E67" s="351"/>
      <c r="F67" s="351"/>
      <c r="G67" s="351"/>
      <c r="H67" s="351"/>
      <c r="I67" s="351"/>
      <c r="J67" s="351"/>
    </row>
    <row r="68" spans="1:12" ht="13.5" thickBot="1" x14ac:dyDescent="0.25"/>
    <row r="69" spans="1:12" ht="18" customHeight="1" thickTop="1" thickBot="1" x14ac:dyDescent="0.25">
      <c r="B69" s="349" t="s">
        <v>63</v>
      </c>
      <c r="C69" s="349" t="s">
        <v>1</v>
      </c>
      <c r="D69" s="349" t="s">
        <v>64</v>
      </c>
      <c r="E69" s="349" t="s">
        <v>1</v>
      </c>
      <c r="F69" s="349" t="s">
        <v>65</v>
      </c>
      <c r="G69" s="349" t="s">
        <v>66</v>
      </c>
      <c r="H69" s="349" t="s">
        <v>67</v>
      </c>
      <c r="I69" s="349" t="s">
        <v>68</v>
      </c>
      <c r="J69" s="349" t="s">
        <v>833</v>
      </c>
    </row>
    <row r="70" spans="1:12" ht="18" customHeight="1" thickTop="1" thickBot="1" x14ac:dyDescent="0.25">
      <c r="B70" s="349" t="s">
        <v>1</v>
      </c>
      <c r="C70" s="349" t="s">
        <v>1</v>
      </c>
      <c r="D70" s="349" t="s">
        <v>1</v>
      </c>
      <c r="E70" s="349" t="s">
        <v>1</v>
      </c>
      <c r="F70" s="349" t="s">
        <v>1</v>
      </c>
      <c r="G70" s="349" t="s">
        <v>1</v>
      </c>
      <c r="H70" s="349" t="s">
        <v>1</v>
      </c>
      <c r="I70" s="349" t="s">
        <v>1</v>
      </c>
      <c r="J70" s="349"/>
    </row>
    <row r="71" spans="1:12" ht="22.5" customHeight="1" thickTop="1" x14ac:dyDescent="0.2">
      <c r="B71" s="353" t="s">
        <v>994</v>
      </c>
      <c r="C71" s="353"/>
      <c r="D71" s="354" t="s">
        <v>1000</v>
      </c>
      <c r="E71" s="354"/>
      <c r="F71" s="109">
        <v>2010</v>
      </c>
      <c r="G71" s="4"/>
      <c r="H71" s="109">
        <v>27</v>
      </c>
      <c r="I71" s="109">
        <v>47</v>
      </c>
      <c r="J71" s="109">
        <v>2010</v>
      </c>
      <c r="K71" s="339" t="s">
        <v>981</v>
      </c>
      <c r="L71" s="339"/>
    </row>
    <row r="72" spans="1:12" x14ac:dyDescent="0.2">
      <c r="B72" s="353" t="s">
        <v>994</v>
      </c>
      <c r="C72" s="353"/>
      <c r="D72" s="354" t="s">
        <v>1001</v>
      </c>
      <c r="E72" s="354"/>
      <c r="F72" s="109">
        <v>2016</v>
      </c>
      <c r="G72" s="4"/>
      <c r="H72" s="109">
        <v>37</v>
      </c>
      <c r="I72" s="109">
        <v>75</v>
      </c>
      <c r="J72" s="109">
        <v>2016</v>
      </c>
      <c r="K72" s="339"/>
      <c r="L72" s="339"/>
    </row>
    <row r="73" spans="1:12" x14ac:dyDescent="0.2">
      <c r="B73" s="353" t="s">
        <v>994</v>
      </c>
      <c r="C73" s="353"/>
      <c r="D73" s="354" t="s">
        <v>1002</v>
      </c>
      <c r="E73" s="354"/>
      <c r="F73" s="109">
        <v>2010</v>
      </c>
      <c r="G73" s="4"/>
      <c r="H73" s="109">
        <v>25</v>
      </c>
      <c r="I73" s="109">
        <v>52</v>
      </c>
      <c r="J73" s="109">
        <v>2010</v>
      </c>
      <c r="K73" s="339"/>
      <c r="L73" s="339"/>
    </row>
    <row r="74" spans="1:12" x14ac:dyDescent="0.2">
      <c r="B74" s="353" t="s">
        <v>994</v>
      </c>
      <c r="C74" s="353"/>
      <c r="D74" s="354" t="s">
        <v>1003</v>
      </c>
      <c r="E74" s="354"/>
      <c r="F74" s="109">
        <v>2010</v>
      </c>
      <c r="G74" s="4"/>
      <c r="H74" s="109">
        <v>30</v>
      </c>
      <c r="I74" s="109">
        <v>48</v>
      </c>
      <c r="J74" s="109">
        <v>2010</v>
      </c>
      <c r="K74" s="339"/>
      <c r="L74" s="339"/>
    </row>
    <row r="75" spans="1:12" x14ac:dyDescent="0.2">
      <c r="B75" s="353" t="s">
        <v>994</v>
      </c>
      <c r="C75" s="353"/>
      <c r="D75" s="354" t="s">
        <v>1004</v>
      </c>
      <c r="E75" s="354"/>
      <c r="F75" s="109">
        <v>2016</v>
      </c>
      <c r="G75" s="4"/>
      <c r="H75" s="109">
        <v>20</v>
      </c>
      <c r="I75" s="109">
        <v>33</v>
      </c>
      <c r="J75" s="109">
        <v>2016</v>
      </c>
      <c r="K75" s="339"/>
      <c r="L75" s="339"/>
    </row>
  </sheetData>
  <mergeCells count="67">
    <mergeCell ref="A1:J1"/>
    <mergeCell ref="B74:C74"/>
    <mergeCell ref="D74:E74"/>
    <mergeCell ref="B75:C75"/>
    <mergeCell ref="D75:E75"/>
    <mergeCell ref="B71:C71"/>
    <mergeCell ref="D71:E71"/>
    <mergeCell ref="B72:C72"/>
    <mergeCell ref="D72:E72"/>
    <mergeCell ref="B73:C73"/>
    <mergeCell ref="D73:E73"/>
    <mergeCell ref="I69:I70"/>
    <mergeCell ref="A62:C62"/>
    <mergeCell ref="A63:C63"/>
    <mergeCell ref="A64:C64"/>
    <mergeCell ref="A65:C65"/>
    <mergeCell ref="D62:H62"/>
    <mergeCell ref="D63:H63"/>
    <mergeCell ref="D64:H64"/>
    <mergeCell ref="D65:H65"/>
    <mergeCell ref="B69:C70"/>
    <mergeCell ref="D69:E70"/>
    <mergeCell ref="F69:F70"/>
    <mergeCell ref="G69:G70"/>
    <mergeCell ref="H69:H70"/>
    <mergeCell ref="C67:J67"/>
    <mergeCell ref="J69:J70"/>
    <mergeCell ref="A57:B57"/>
    <mergeCell ref="A58:B58"/>
    <mergeCell ref="A59:B59"/>
    <mergeCell ref="C57:H57"/>
    <mergeCell ref="C58:H58"/>
    <mergeCell ref="C59:H59"/>
    <mergeCell ref="A52:B52"/>
    <mergeCell ref="A53:B53"/>
    <mergeCell ref="A54:B54"/>
    <mergeCell ref="C52:H52"/>
    <mergeCell ref="C53:H53"/>
    <mergeCell ref="C54:H54"/>
    <mergeCell ref="A47:B47"/>
    <mergeCell ref="A48:B48"/>
    <mergeCell ref="A49:B49"/>
    <mergeCell ref="C47:H47"/>
    <mergeCell ref="C48:H48"/>
    <mergeCell ref="C49:H49"/>
    <mergeCell ref="A43:B43"/>
    <mergeCell ref="C40:H40"/>
    <mergeCell ref="C41:H41"/>
    <mergeCell ref="C42:H42"/>
    <mergeCell ref="C43:H43"/>
    <mergeCell ref="A40:B40"/>
    <mergeCell ref="K71:L75"/>
    <mergeCell ref="A3:B3"/>
    <mergeCell ref="A4:B4"/>
    <mergeCell ref="A5:B5"/>
    <mergeCell ref="A6:B6"/>
    <mergeCell ref="C3:H3"/>
    <mergeCell ref="C4:H4"/>
    <mergeCell ref="C5:H5"/>
    <mergeCell ref="C6:H6"/>
    <mergeCell ref="A9:N9"/>
    <mergeCell ref="B15:B16"/>
    <mergeCell ref="C15:C16"/>
    <mergeCell ref="F15:F16"/>
    <mergeCell ref="G15:G16"/>
    <mergeCell ref="A41:B41"/>
    <mergeCell ref="A42:B42"/>
  </mergeCells>
  <hyperlinks>
    <hyperlink ref="C49" r:id="rId1"/>
    <hyperlink ref="C54" r:id="rId2"/>
    <hyperlink ref="C59" r:id="rId3"/>
  </hyperlinks>
  <pageMargins left="0.75" right="0.75" top="1" bottom="1" header="0.5" footer="0.5"/>
  <pageSetup scale="52" orientation="landscape" horizontalDpi="300" verticalDpi="300" r:id="rId4"/>
  <headerFooter alignWithMargins="0"/>
  <rowBreaks count="1" manualBreakCount="1">
    <brk id="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601"/>
  <sheetViews>
    <sheetView topLeftCell="A7" zoomScale="90" zoomScaleNormal="90" zoomScaleSheetLayoutView="100" workbookViewId="0">
      <selection activeCell="H590" sqref="H590"/>
    </sheetView>
  </sheetViews>
  <sheetFormatPr baseColWidth="10" defaultColWidth="9.140625" defaultRowHeight="12.75" x14ac:dyDescent="0.2"/>
  <cols>
    <col min="1" max="1" width="4.7109375" customWidth="1"/>
    <col min="2" max="2" width="27.140625" customWidth="1"/>
    <col min="3" max="3" width="19.42578125" customWidth="1"/>
    <col min="4" max="4" width="19.140625" customWidth="1"/>
    <col min="5" max="5" width="15.7109375" customWidth="1"/>
    <col min="6" max="6" width="14.42578125" customWidth="1"/>
    <col min="7" max="7" width="17.28515625" customWidth="1"/>
    <col min="8" max="8" width="11.42578125" customWidth="1"/>
    <col min="9" max="9" width="12.28515625" customWidth="1"/>
    <col min="10" max="10" width="11.85546875" customWidth="1"/>
    <col min="11" max="11" width="7.42578125" customWidth="1"/>
    <col min="12" max="12" width="7.5703125" customWidth="1"/>
    <col min="13" max="13" width="8" customWidth="1"/>
    <col min="14" max="14" width="7.5703125" customWidth="1"/>
  </cols>
  <sheetData>
    <row r="2" spans="1:13" x14ac:dyDescent="0.2">
      <c r="A2" s="398"/>
      <c r="B2" s="398"/>
      <c r="C2" s="398"/>
      <c r="D2" s="398"/>
      <c r="E2" s="398"/>
      <c r="F2" s="398"/>
      <c r="G2" s="398"/>
      <c r="H2" s="398"/>
      <c r="I2" s="398"/>
    </row>
    <row r="3" spans="1:13" ht="17.100000000000001" customHeight="1" x14ac:dyDescent="0.2"/>
    <row r="4" spans="1:13" ht="17.100000000000001" customHeight="1" thickBot="1" x14ac:dyDescent="0.25">
      <c r="A4" s="340" t="s">
        <v>2</v>
      </c>
      <c r="B4" s="340" t="s">
        <v>1</v>
      </c>
      <c r="C4" s="341" t="s">
        <v>982</v>
      </c>
      <c r="D4" s="342"/>
      <c r="E4" s="342"/>
      <c r="F4" s="342"/>
      <c r="G4" s="342"/>
      <c r="H4" s="342"/>
    </row>
    <row r="5" spans="1:13" ht="17.100000000000001" customHeight="1" thickBot="1" x14ac:dyDescent="0.25">
      <c r="A5" s="340" t="s">
        <v>76</v>
      </c>
      <c r="B5" s="340" t="s">
        <v>1</v>
      </c>
      <c r="C5" s="341" t="s">
        <v>992</v>
      </c>
      <c r="D5" s="342"/>
      <c r="E5" s="342"/>
      <c r="F5" s="342"/>
      <c r="G5" s="342"/>
      <c r="H5" s="342"/>
    </row>
    <row r="6" spans="1:13" ht="17.100000000000001" customHeight="1" thickBot="1" x14ac:dyDescent="0.25">
      <c r="A6" s="340" t="s">
        <v>77</v>
      </c>
      <c r="B6" s="340" t="s">
        <v>1</v>
      </c>
      <c r="C6" s="341" t="s">
        <v>1006</v>
      </c>
      <c r="D6" s="342"/>
      <c r="E6" s="342"/>
      <c r="F6" s="342"/>
      <c r="G6" s="342"/>
      <c r="H6" s="342"/>
    </row>
    <row r="7" spans="1:13" ht="17.100000000000001" customHeight="1" thickBot="1" x14ac:dyDescent="0.25">
      <c r="A7" s="340" t="s">
        <v>78</v>
      </c>
      <c r="B7" s="340" t="s">
        <v>1</v>
      </c>
      <c r="C7" s="345" t="s">
        <v>993</v>
      </c>
      <c r="D7" s="342"/>
      <c r="E7" s="342"/>
      <c r="F7" s="342"/>
      <c r="G7" s="342"/>
      <c r="H7" s="342"/>
    </row>
    <row r="8" spans="1:13" ht="17.100000000000001" customHeight="1" thickBot="1" x14ac:dyDescent="0.25">
      <c r="A8" s="340" t="s">
        <v>79</v>
      </c>
      <c r="B8" s="340" t="s">
        <v>1</v>
      </c>
      <c r="C8" s="341" t="s">
        <v>990</v>
      </c>
      <c r="D8" s="342"/>
      <c r="E8" s="342"/>
      <c r="F8" s="342"/>
      <c r="G8" s="342"/>
      <c r="H8" s="342"/>
    </row>
    <row r="9" spans="1:13" ht="17.100000000000001" customHeight="1" x14ac:dyDescent="0.2"/>
    <row r="11" spans="1:13" ht="18" customHeight="1" x14ac:dyDescent="0.2">
      <c r="A11" s="343" t="s">
        <v>80</v>
      </c>
      <c r="B11" s="343" t="s">
        <v>1</v>
      </c>
      <c r="C11" s="343" t="s">
        <v>1</v>
      </c>
      <c r="D11" s="343" t="s">
        <v>1</v>
      </c>
      <c r="E11" s="343" t="s">
        <v>1</v>
      </c>
      <c r="F11" s="343" t="s">
        <v>1</v>
      </c>
      <c r="G11" s="343" t="s">
        <v>1</v>
      </c>
      <c r="H11" s="343" t="s">
        <v>1</v>
      </c>
      <c r="I11" s="343" t="s">
        <v>1</v>
      </c>
      <c r="J11" s="343" t="s">
        <v>1</v>
      </c>
      <c r="K11" s="343" t="s">
        <v>1</v>
      </c>
      <c r="L11" s="343" t="s">
        <v>1</v>
      </c>
      <c r="M11" s="343" t="s">
        <v>1</v>
      </c>
    </row>
    <row r="13" spans="1:13" ht="15" x14ac:dyDescent="0.25">
      <c r="A13" s="2" t="s">
        <v>81</v>
      </c>
    </row>
    <row r="14" spans="1:13" ht="15" x14ac:dyDescent="0.25">
      <c r="A14" s="3" t="s">
        <v>82</v>
      </c>
    </row>
    <row r="16" spans="1:13" ht="14.1" customHeight="1" thickBot="1" x14ac:dyDescent="0.25">
      <c r="B16" s="397" t="s">
        <v>83</v>
      </c>
      <c r="C16" s="397" t="s">
        <v>1</v>
      </c>
      <c r="D16" s="397" t="s">
        <v>1</v>
      </c>
      <c r="E16" s="397" t="s">
        <v>1</v>
      </c>
      <c r="F16" s="397" t="s">
        <v>1</v>
      </c>
      <c r="G16" s="397" t="s">
        <v>1</v>
      </c>
      <c r="H16" s="397" t="s">
        <v>1</v>
      </c>
    </row>
    <row r="17" spans="1:8" ht="14.1" customHeight="1" thickTop="1" thickBot="1" x14ac:dyDescent="0.25">
      <c r="B17" s="7" t="s">
        <v>0</v>
      </c>
      <c r="C17" s="7" t="s">
        <v>84</v>
      </c>
      <c r="D17" s="7" t="s">
        <v>85</v>
      </c>
      <c r="E17" s="7" t="s">
        <v>86</v>
      </c>
      <c r="F17" s="7" t="s">
        <v>87</v>
      </c>
      <c r="G17" s="7" t="s">
        <v>88</v>
      </c>
      <c r="H17" s="7" t="s">
        <v>89</v>
      </c>
    </row>
    <row r="18" spans="1:8" ht="14.1" customHeight="1" thickTop="1" thickBot="1" x14ac:dyDescent="0.25">
      <c r="B18" s="344" t="s">
        <v>91</v>
      </c>
      <c r="C18" s="344" t="s">
        <v>1007</v>
      </c>
      <c r="D18" s="344" t="s">
        <v>90</v>
      </c>
      <c r="E18" s="344" t="s">
        <v>1</v>
      </c>
      <c r="F18" s="344" t="s">
        <v>1</v>
      </c>
      <c r="G18" s="344" t="s">
        <v>95</v>
      </c>
      <c r="H18" s="344" t="s">
        <v>96</v>
      </c>
    </row>
    <row r="19" spans="1:8" ht="93" customHeight="1" thickTop="1" thickBot="1" x14ac:dyDescent="0.25">
      <c r="B19" s="344" t="s">
        <v>1</v>
      </c>
      <c r="C19" s="344" t="s">
        <v>1</v>
      </c>
      <c r="D19" s="8" t="s">
        <v>92</v>
      </c>
      <c r="E19" s="8" t="s">
        <v>93</v>
      </c>
      <c r="F19" s="8" t="s">
        <v>94</v>
      </c>
      <c r="G19" s="344" t="s">
        <v>1</v>
      </c>
      <c r="H19" s="344" t="s">
        <v>1</v>
      </c>
    </row>
    <row r="20" spans="1:8" ht="29.1" customHeight="1" thickTop="1" thickBot="1" x14ac:dyDescent="0.25">
      <c r="B20" s="300">
        <v>137</v>
      </c>
      <c r="C20" s="300">
        <v>139</v>
      </c>
      <c r="D20" s="300">
        <v>0</v>
      </c>
      <c r="E20" s="300">
        <v>44</v>
      </c>
      <c r="F20" s="300">
        <v>93</v>
      </c>
      <c r="G20" s="399">
        <f>SUM(D20:F20)</f>
        <v>137</v>
      </c>
      <c r="H20" s="30">
        <f>+C20-G20</f>
        <v>2</v>
      </c>
    </row>
    <row r="21" spans="1:8" ht="14.25" thickTop="1" thickBot="1" x14ac:dyDescent="0.25">
      <c r="B21" s="9" t="s">
        <v>102</v>
      </c>
      <c r="C21" s="9" t="s">
        <v>103</v>
      </c>
      <c r="D21" s="9" t="s">
        <v>104</v>
      </c>
      <c r="E21" s="9" t="s">
        <v>105</v>
      </c>
      <c r="F21" s="9" t="s">
        <v>106</v>
      </c>
      <c r="G21" s="349" t="s">
        <v>22</v>
      </c>
      <c r="H21" s="349" t="s">
        <v>1</v>
      </c>
    </row>
    <row r="22" spans="1:8" ht="14.25" thickTop="1" thickBot="1" x14ac:dyDescent="0.25">
      <c r="B22" s="10" t="s">
        <v>97</v>
      </c>
      <c r="C22" s="10" t="s">
        <v>98</v>
      </c>
      <c r="D22" s="10" t="s">
        <v>99</v>
      </c>
      <c r="E22" s="10" t="s">
        <v>100</v>
      </c>
      <c r="F22" s="10" t="s">
        <v>101</v>
      </c>
      <c r="G22" s="349" t="s">
        <v>1</v>
      </c>
      <c r="H22" s="349" t="s">
        <v>1</v>
      </c>
    </row>
    <row r="23" spans="1:8" ht="14.25" thickTop="1" thickBot="1" x14ac:dyDescent="0.25">
      <c r="B23" s="36">
        <f>+G20/B20*100</f>
        <v>100</v>
      </c>
      <c r="C23" s="36">
        <f>+G20/C20*100</f>
        <v>98.561151079136692</v>
      </c>
      <c r="D23" s="36">
        <f>+D20/G20*100</f>
        <v>0</v>
      </c>
      <c r="E23" s="36">
        <f>+E20/G20*100</f>
        <v>32.116788321167881</v>
      </c>
      <c r="F23" s="15">
        <f>+F20/G20*100</f>
        <v>67.883211678832112</v>
      </c>
      <c r="G23" s="349" t="s">
        <v>1</v>
      </c>
      <c r="H23" s="349" t="s">
        <v>1</v>
      </c>
    </row>
    <row r="25" spans="1:8" ht="14.25" thickTop="1" thickBot="1" x14ac:dyDescent="0.25">
      <c r="B25" s="349" t="s">
        <v>107</v>
      </c>
      <c r="C25" s="410" t="s">
        <v>108</v>
      </c>
      <c r="D25" s="410" t="s">
        <v>1</v>
      </c>
      <c r="E25" s="410" t="s">
        <v>1</v>
      </c>
      <c r="F25" s="410" t="s">
        <v>1</v>
      </c>
    </row>
    <row r="26" spans="1:8" ht="15.75" thickTop="1" x14ac:dyDescent="0.25">
      <c r="A26" s="2" t="s">
        <v>109</v>
      </c>
    </row>
    <row r="27" spans="1:8" ht="15" x14ac:dyDescent="0.25">
      <c r="A27" s="3" t="s">
        <v>110</v>
      </c>
    </row>
    <row r="29" spans="1:8" s="117" customFormat="1" x14ac:dyDescent="0.2"/>
    <row r="30" spans="1:8" s="117" customFormat="1" x14ac:dyDescent="0.2"/>
    <row r="31" spans="1:8" s="117" customFormat="1" x14ac:dyDescent="0.2">
      <c r="A31" s="412" t="s">
        <v>111</v>
      </c>
      <c r="B31" s="413"/>
      <c r="C31" s="413"/>
      <c r="D31" s="413"/>
      <c r="E31" s="413"/>
      <c r="F31" s="413"/>
      <c r="G31" s="414"/>
    </row>
    <row r="32" spans="1:8" s="117" customFormat="1" ht="13.5" thickBot="1" x14ac:dyDescent="0.25">
      <c r="A32" s="415" t="s">
        <v>112</v>
      </c>
      <c r="B32" s="416"/>
      <c r="C32" s="416"/>
      <c r="D32" s="416"/>
      <c r="E32" s="416"/>
      <c r="F32" s="416"/>
      <c r="G32" s="417"/>
    </row>
    <row r="33" spans="1:14" s="117" customFormat="1" ht="37.5" customHeight="1" thickTop="1" thickBot="1" x14ac:dyDescent="0.25">
      <c r="A33" s="370" t="s">
        <v>113</v>
      </c>
      <c r="B33" s="370" t="s">
        <v>114</v>
      </c>
      <c r="C33" s="370"/>
      <c r="D33" s="370" t="s">
        <v>115</v>
      </c>
      <c r="E33" s="370"/>
      <c r="F33" s="370"/>
      <c r="G33" s="365" t="s">
        <v>878</v>
      </c>
      <c r="I33" s="295"/>
      <c r="J33" s="295"/>
      <c r="K33" s="295"/>
      <c r="L33" s="295"/>
      <c r="M33" s="295"/>
      <c r="N33" s="295"/>
    </row>
    <row r="34" spans="1:14" s="117" customFormat="1" ht="29.25" customHeight="1" thickTop="1" thickBot="1" x14ac:dyDescent="0.25">
      <c r="A34" s="370"/>
      <c r="B34" s="370"/>
      <c r="C34" s="370"/>
      <c r="D34" s="224" t="s">
        <v>116</v>
      </c>
      <c r="E34" s="225" t="s">
        <v>117</v>
      </c>
      <c r="F34" s="225" t="s">
        <v>118</v>
      </c>
      <c r="G34" s="366"/>
      <c r="I34" s="295"/>
      <c r="J34" s="295"/>
      <c r="K34" s="295"/>
      <c r="L34" s="295"/>
      <c r="M34" s="295"/>
      <c r="N34" s="295"/>
    </row>
    <row r="35" spans="1:14" s="117" customFormat="1" ht="13.5" thickTop="1" x14ac:dyDescent="0.2">
      <c r="A35" s="221">
        <v>1</v>
      </c>
      <c r="B35" s="354" t="s">
        <v>1000</v>
      </c>
      <c r="C35" s="354"/>
      <c r="D35" s="154">
        <v>9.15</v>
      </c>
      <c r="E35" s="154">
        <v>9.35</v>
      </c>
      <c r="F35" s="154">
        <v>9.33</v>
      </c>
      <c r="G35" s="219">
        <f>(D35+E35+F35)/3</f>
        <v>9.2766666666666655</v>
      </c>
      <c r="I35" s="295"/>
      <c r="J35" s="295"/>
      <c r="K35" s="295"/>
      <c r="L35" s="295"/>
      <c r="M35" s="295"/>
      <c r="N35" s="295"/>
    </row>
    <row r="36" spans="1:14" s="117" customFormat="1" x14ac:dyDescent="0.2">
      <c r="A36" s="222">
        <v>2</v>
      </c>
      <c r="B36" s="354" t="s">
        <v>1001</v>
      </c>
      <c r="C36" s="354"/>
      <c r="D36" s="155">
        <v>8.9499999999999993</v>
      </c>
      <c r="E36" s="155">
        <v>8.9499999999999993</v>
      </c>
      <c r="F36" s="155">
        <v>9.01</v>
      </c>
      <c r="G36" s="220">
        <f t="shared" ref="G36:G39" si="0">(D36+E36+F36)/3</f>
        <v>8.9699999999999989</v>
      </c>
      <c r="I36" s="295"/>
      <c r="J36" s="295"/>
      <c r="K36" s="295"/>
      <c r="L36" s="295"/>
      <c r="M36" s="295"/>
      <c r="N36" s="295"/>
    </row>
    <row r="37" spans="1:14" s="117" customFormat="1" x14ac:dyDescent="0.2">
      <c r="A37" s="222">
        <v>3</v>
      </c>
      <c r="B37" s="354" t="s">
        <v>1002</v>
      </c>
      <c r="C37" s="354"/>
      <c r="D37" s="155">
        <v>9.1</v>
      </c>
      <c r="E37" s="155">
        <v>9.1</v>
      </c>
      <c r="F37" s="155">
        <v>9.41</v>
      </c>
      <c r="G37" s="220">
        <f t="shared" si="0"/>
        <v>9.2033333333333331</v>
      </c>
      <c r="I37" s="295"/>
      <c r="J37" s="295"/>
      <c r="K37" s="295"/>
      <c r="L37" s="295"/>
      <c r="M37" s="295"/>
      <c r="N37" s="295"/>
    </row>
    <row r="38" spans="1:14" s="117" customFormat="1" x14ac:dyDescent="0.2">
      <c r="A38" s="222">
        <v>4</v>
      </c>
      <c r="B38" s="354" t="s">
        <v>1003</v>
      </c>
      <c r="C38" s="354"/>
      <c r="D38" s="155">
        <v>8.9499999999999993</v>
      </c>
      <c r="E38" s="155">
        <v>9</v>
      </c>
      <c r="F38" s="155">
        <v>9.35</v>
      </c>
      <c r="G38" s="220">
        <f t="shared" si="0"/>
        <v>9.1</v>
      </c>
      <c r="I38" s="295"/>
      <c r="J38" s="295"/>
      <c r="K38" s="295"/>
      <c r="L38" s="295"/>
      <c r="M38" s="295"/>
      <c r="N38" s="295"/>
    </row>
    <row r="39" spans="1:14" s="117" customFormat="1" ht="13.5" thickBot="1" x14ac:dyDescent="0.25">
      <c r="A39" s="222">
        <v>5</v>
      </c>
      <c r="B39" s="354" t="s">
        <v>1004</v>
      </c>
      <c r="C39" s="354"/>
      <c r="D39" s="155">
        <v>8.9</v>
      </c>
      <c r="E39" s="155">
        <v>8.9499999999999993</v>
      </c>
      <c r="F39" s="155">
        <v>9.11</v>
      </c>
      <c r="G39" s="220">
        <f t="shared" si="0"/>
        <v>8.9866666666666664</v>
      </c>
    </row>
    <row r="40" spans="1:14" s="117" customFormat="1" ht="14.25" thickTop="1" thickBot="1" x14ac:dyDescent="0.25">
      <c r="A40" s="223"/>
      <c r="B40" s="371" t="s">
        <v>879</v>
      </c>
      <c r="C40" s="371"/>
      <c r="D40" s="218">
        <f>AVERAGE(D35:D39)</f>
        <v>9.0100000000000016</v>
      </c>
      <c r="E40" s="218">
        <f>AVERAGE(E35:E39)</f>
        <v>9.0699999999999985</v>
      </c>
      <c r="F40" s="218">
        <f>AVERAGE(F35:F39)</f>
        <v>9.2420000000000009</v>
      </c>
      <c r="G40" s="218">
        <f>AVERAGE(G35:G39)</f>
        <v>9.1073333333333331</v>
      </c>
    </row>
    <row r="41" spans="1:14" s="117" customFormat="1" ht="13.5" thickTop="1" x14ac:dyDescent="0.2"/>
    <row r="44" spans="1:14" x14ac:dyDescent="0.2">
      <c r="A44" s="369" t="s">
        <v>125</v>
      </c>
      <c r="B44" s="369" t="s">
        <v>1</v>
      </c>
      <c r="C44" s="369" t="s">
        <v>1</v>
      </c>
      <c r="D44" s="369" t="s">
        <v>1</v>
      </c>
      <c r="E44" s="369" t="s">
        <v>1</v>
      </c>
      <c r="F44" s="369" t="s">
        <v>1</v>
      </c>
    </row>
    <row r="45" spans="1:14" ht="13.5" thickBot="1" x14ac:dyDescent="0.25">
      <c r="A45" s="369" t="s">
        <v>126</v>
      </c>
      <c r="B45" s="369" t="s">
        <v>1</v>
      </c>
      <c r="C45" s="369" t="s">
        <v>1</v>
      </c>
      <c r="D45" s="369" t="s">
        <v>1</v>
      </c>
      <c r="E45" s="369" t="s">
        <v>1</v>
      </c>
      <c r="F45" s="369" t="s">
        <v>1</v>
      </c>
    </row>
    <row r="46" spans="1:14" ht="26.1" customHeight="1" thickTop="1" thickBot="1" x14ac:dyDescent="0.25">
      <c r="A46" s="349" t="s">
        <v>113</v>
      </c>
      <c r="B46" s="349" t="s">
        <v>127</v>
      </c>
      <c r="C46" s="349" t="s">
        <v>115</v>
      </c>
      <c r="D46" s="349" t="s">
        <v>1</v>
      </c>
      <c r="E46" s="349" t="s">
        <v>1</v>
      </c>
      <c r="F46" s="349" t="s">
        <v>128</v>
      </c>
    </row>
    <row r="47" spans="1:14" ht="33" customHeight="1" thickTop="1" thickBot="1" x14ac:dyDescent="0.25">
      <c r="A47" s="349" t="s">
        <v>1</v>
      </c>
      <c r="B47" s="349" t="s">
        <v>1</v>
      </c>
      <c r="C47" s="349" t="s">
        <v>116</v>
      </c>
      <c r="D47" s="349" t="s">
        <v>117</v>
      </c>
      <c r="E47" s="349" t="s">
        <v>118</v>
      </c>
      <c r="F47" s="349" t="s">
        <v>1</v>
      </c>
    </row>
    <row r="48" spans="1:14" ht="14.25" thickTop="1" thickBot="1" x14ac:dyDescent="0.25">
      <c r="A48" s="349" t="s">
        <v>0</v>
      </c>
      <c r="B48" s="156" t="s">
        <v>69</v>
      </c>
      <c r="C48" s="43">
        <f>+D40</f>
        <v>9.0100000000000016</v>
      </c>
      <c r="D48" s="230">
        <f>+E40</f>
        <v>9.0699999999999985</v>
      </c>
      <c r="E48" s="230">
        <f>+F40</f>
        <v>9.2420000000000009</v>
      </c>
      <c r="F48" s="43">
        <f>AVERAGEIF(C48:E48,"&gt;0")</f>
        <v>9.1073333333333331</v>
      </c>
    </row>
    <row r="49" spans="1:15" ht="14.25" thickTop="1" thickBot="1" x14ac:dyDescent="0.25">
      <c r="A49" s="349" t="s">
        <v>84</v>
      </c>
      <c r="B49" s="156" t="s">
        <v>72</v>
      </c>
      <c r="C49" s="43" t="e">
        <f>+#REF!</f>
        <v>#REF!</v>
      </c>
      <c r="D49" s="230" t="e">
        <f>+#REF!</f>
        <v>#REF!</v>
      </c>
      <c r="E49" s="230" t="e">
        <f>+#REF!</f>
        <v>#REF!</v>
      </c>
      <c r="F49" s="103" t="e">
        <f>AVERAGEIF(C49:E49,"&gt;0")</f>
        <v>#DIV/0!</v>
      </c>
    </row>
    <row r="50" spans="1:15" ht="14.25" thickTop="1" thickBot="1" x14ac:dyDescent="0.25">
      <c r="A50" s="349" t="s">
        <v>85</v>
      </c>
      <c r="B50" s="156" t="s">
        <v>74</v>
      </c>
      <c r="C50" s="43" t="e">
        <f>+#REF!</f>
        <v>#REF!</v>
      </c>
      <c r="D50" s="43" t="e">
        <f>+#REF!</f>
        <v>#REF!</v>
      </c>
      <c r="E50" s="43" t="e">
        <f>+#REF!</f>
        <v>#REF!</v>
      </c>
      <c r="F50" s="43" t="e">
        <f>AVERAGEIF(C50:E50,"&gt;0")</f>
        <v>#DIV/0!</v>
      </c>
    </row>
    <row r="51" spans="1:15" ht="26.1" customHeight="1" thickTop="1" thickBot="1" x14ac:dyDescent="0.25">
      <c r="A51" s="349" t="s">
        <v>124</v>
      </c>
      <c r="B51" s="349" t="s">
        <v>1</v>
      </c>
      <c r="C51" s="418">
        <f>AVERAGEIF(C48:C50,"&gt;0")</f>
        <v>9.0100000000000016</v>
      </c>
      <c r="D51" s="43">
        <f>AVERAGEIF(D48:D50,"&gt;0")</f>
        <v>9.0699999999999985</v>
      </c>
      <c r="E51" s="43">
        <f>AVERAGEIF(E48:E50,"&gt;0")</f>
        <v>9.2420000000000009</v>
      </c>
      <c r="F51" s="43">
        <f>AVERAGEIF(F48:F50,"&gt;0")</f>
        <v>9.1073333333333331</v>
      </c>
    </row>
    <row r="52" spans="1:15" ht="13.5" thickTop="1" x14ac:dyDescent="0.2"/>
    <row r="53" spans="1:15" ht="15" x14ac:dyDescent="0.25">
      <c r="A53" s="2" t="s">
        <v>129</v>
      </c>
    </row>
    <row r="54" spans="1:15" ht="15" x14ac:dyDescent="0.25">
      <c r="A54" s="3" t="s">
        <v>130</v>
      </c>
    </row>
    <row r="56" spans="1:15" x14ac:dyDescent="0.2">
      <c r="B56" s="369" t="s">
        <v>131</v>
      </c>
      <c r="C56" s="369"/>
      <c r="D56" s="369"/>
      <c r="E56" s="369"/>
      <c r="F56" s="369"/>
      <c r="G56" s="369"/>
      <c r="H56" s="369"/>
      <c r="I56" s="369"/>
      <c r="J56" s="369"/>
    </row>
    <row r="57" spans="1:15" ht="12.75" customHeight="1" x14ac:dyDescent="0.2">
      <c r="B57" s="369" t="s">
        <v>132</v>
      </c>
      <c r="C57" s="369"/>
      <c r="D57" s="369"/>
      <c r="E57" s="369"/>
      <c r="F57" s="369"/>
      <c r="G57" s="369"/>
      <c r="H57" s="369"/>
      <c r="I57" s="369"/>
      <c r="J57" s="369"/>
    </row>
    <row r="58" spans="1:15" ht="13.5" thickBot="1" x14ac:dyDescent="0.25"/>
    <row r="59" spans="1:15" ht="60" customHeight="1" thickTop="1" thickBot="1" x14ac:dyDescent="0.25">
      <c r="B59" s="406" t="s">
        <v>417</v>
      </c>
      <c r="C59" s="407"/>
      <c r="D59" s="35" t="s">
        <v>133</v>
      </c>
      <c r="E59" s="35" t="s">
        <v>134</v>
      </c>
      <c r="F59" s="35" t="s">
        <v>135</v>
      </c>
      <c r="G59" s="35" t="s">
        <v>136</v>
      </c>
      <c r="H59" s="35" t="s">
        <v>137</v>
      </c>
      <c r="I59" s="35" t="s">
        <v>138</v>
      </c>
      <c r="J59" s="40" t="s">
        <v>139</v>
      </c>
    </row>
    <row r="60" spans="1:15" ht="20.25" customHeight="1" thickTop="1" x14ac:dyDescent="0.2">
      <c r="B60" s="354" t="s">
        <v>1000</v>
      </c>
      <c r="C60" s="354"/>
      <c r="D60" s="296">
        <v>47</v>
      </c>
      <c r="E60" s="59">
        <v>2</v>
      </c>
      <c r="F60" s="58">
        <v>34</v>
      </c>
      <c r="G60" s="59"/>
      <c r="H60" s="58">
        <v>29</v>
      </c>
      <c r="I60" s="59"/>
      <c r="J60" s="301">
        <v>4.2</v>
      </c>
    </row>
    <row r="61" spans="1:15" ht="20.25" customHeight="1" x14ac:dyDescent="0.2">
      <c r="B61" s="354" t="s">
        <v>1001</v>
      </c>
      <c r="C61" s="354"/>
      <c r="D61" s="296">
        <v>75</v>
      </c>
      <c r="E61" s="62">
        <v>2</v>
      </c>
      <c r="F61" s="61">
        <v>69</v>
      </c>
      <c r="G61" s="62">
        <v>6</v>
      </c>
      <c r="H61" s="61">
        <v>59</v>
      </c>
      <c r="I61" s="62">
        <v>3</v>
      </c>
      <c r="J61" s="302">
        <v>5.48</v>
      </c>
    </row>
    <row r="62" spans="1:15" ht="20.25" customHeight="1" x14ac:dyDescent="0.2">
      <c r="B62" s="354" t="s">
        <v>1002</v>
      </c>
      <c r="C62" s="354"/>
      <c r="D62" s="296">
        <v>52</v>
      </c>
      <c r="E62" s="62">
        <v>4</v>
      </c>
      <c r="F62" s="61">
        <v>44</v>
      </c>
      <c r="G62" s="62">
        <v>1</v>
      </c>
      <c r="H62" s="61">
        <v>41</v>
      </c>
      <c r="I62" s="62"/>
      <c r="J62" s="302">
        <v>3.32</v>
      </c>
      <c r="O62" s="295"/>
    </row>
    <row r="63" spans="1:15" ht="20.25" customHeight="1" x14ac:dyDescent="0.2">
      <c r="B63" s="354" t="s">
        <v>1003</v>
      </c>
      <c r="C63" s="354"/>
      <c r="D63" s="296">
        <v>48</v>
      </c>
      <c r="E63" s="62">
        <v>1</v>
      </c>
      <c r="F63" s="61">
        <v>38</v>
      </c>
      <c r="G63" s="62">
        <v>3</v>
      </c>
      <c r="H63" s="61">
        <v>32</v>
      </c>
      <c r="I63" s="62"/>
      <c r="J63" s="302">
        <v>3.32</v>
      </c>
      <c r="O63" s="295"/>
    </row>
    <row r="64" spans="1:15" ht="20.25" customHeight="1" thickBot="1" x14ac:dyDescent="0.25">
      <c r="B64" s="354" t="s">
        <v>1004</v>
      </c>
      <c r="C64" s="354"/>
      <c r="D64" s="296">
        <v>33</v>
      </c>
      <c r="E64" s="62"/>
      <c r="F64" s="61">
        <v>29</v>
      </c>
      <c r="G64" s="62"/>
      <c r="H64" s="61">
        <v>27</v>
      </c>
      <c r="I64" s="62"/>
      <c r="J64" s="302">
        <v>0</v>
      </c>
    </row>
    <row r="65" spans="2:12" ht="20.100000000000001" customHeight="1" thickTop="1" thickBot="1" x14ac:dyDescent="0.25">
      <c r="B65" s="395" t="s">
        <v>207</v>
      </c>
      <c r="C65" s="396"/>
      <c r="D65" s="46">
        <f t="shared" ref="D65:I65" si="1">SUM(D60:D64)</f>
        <v>255</v>
      </c>
      <c r="E65" s="47">
        <f t="shared" si="1"/>
        <v>9</v>
      </c>
      <c r="F65" s="46">
        <f t="shared" si="1"/>
        <v>214</v>
      </c>
      <c r="G65" s="47">
        <f t="shared" si="1"/>
        <v>10</v>
      </c>
      <c r="H65" s="419">
        <f t="shared" si="1"/>
        <v>188</v>
      </c>
      <c r="I65" s="49">
        <f t="shared" si="1"/>
        <v>3</v>
      </c>
      <c r="J65" s="388" t="s">
        <v>146</v>
      </c>
    </row>
    <row r="66" spans="2:12" ht="13.5" thickTop="1" x14ac:dyDescent="0.2">
      <c r="B66" s="390"/>
      <c r="C66" s="391"/>
      <c r="D66" s="390" t="s">
        <v>140</v>
      </c>
      <c r="E66" s="390" t="s">
        <v>1</v>
      </c>
      <c r="F66" s="390" t="s">
        <v>141</v>
      </c>
      <c r="G66" s="390" t="s">
        <v>1</v>
      </c>
      <c r="H66" s="390" t="s">
        <v>142</v>
      </c>
      <c r="I66" s="391" t="s">
        <v>1</v>
      </c>
      <c r="J66" s="389"/>
    </row>
    <row r="67" spans="2:12" ht="13.5" thickBot="1" x14ac:dyDescent="0.25">
      <c r="B67" s="392"/>
      <c r="C67" s="392"/>
      <c r="D67" s="392" t="s">
        <v>143</v>
      </c>
      <c r="E67" s="392" t="s">
        <v>1</v>
      </c>
      <c r="F67" s="392" t="s">
        <v>144</v>
      </c>
      <c r="G67" s="392" t="s">
        <v>1</v>
      </c>
      <c r="H67" s="393" t="s">
        <v>145</v>
      </c>
      <c r="I67" s="394" t="s">
        <v>1</v>
      </c>
      <c r="J67" s="389"/>
    </row>
    <row r="68" spans="2:12" ht="14.25" thickTop="1" thickBot="1" x14ac:dyDescent="0.25">
      <c r="B68" s="404"/>
      <c r="C68" s="405"/>
      <c r="D68" s="404">
        <f>IF(D65,E65/D65*100,0)</f>
        <v>3.5294117647058822</v>
      </c>
      <c r="E68" s="405"/>
      <c r="F68" s="404">
        <f>IF(F65,G65/F65*100,0)</f>
        <v>4.6728971962616823</v>
      </c>
      <c r="G68" s="405"/>
      <c r="H68" s="404">
        <f>IF(H65,I65/H65*100,0)</f>
        <v>1.5957446808510638</v>
      </c>
      <c r="I68" s="405"/>
      <c r="J68" s="41">
        <f>AVERAGEIF(D68:I68,"&gt;0")</f>
        <v>3.2660178806062095</v>
      </c>
    </row>
    <row r="69" spans="2:12" ht="13.5" thickTop="1" x14ac:dyDescent="0.2"/>
    <row r="71" spans="2:12" x14ac:dyDescent="0.2">
      <c r="B71" s="369" t="s">
        <v>147</v>
      </c>
      <c r="C71" s="369"/>
      <c r="D71" s="369"/>
      <c r="E71" s="369"/>
      <c r="F71" s="369"/>
      <c r="G71" s="369"/>
      <c r="H71" s="369"/>
      <c r="I71" s="369"/>
      <c r="J71" s="369"/>
    </row>
    <row r="72" spans="2:12" ht="12.75" customHeight="1" x14ac:dyDescent="0.2">
      <c r="B72" s="369" t="s">
        <v>148</v>
      </c>
      <c r="C72" s="369"/>
      <c r="D72" s="369"/>
      <c r="E72" s="369"/>
      <c r="F72" s="369"/>
      <c r="G72" s="369"/>
      <c r="H72" s="369"/>
      <c r="I72" s="369"/>
      <c r="J72" s="369"/>
    </row>
    <row r="73" spans="2:12" ht="6" customHeight="1" thickBot="1" x14ac:dyDescent="0.25"/>
    <row r="74" spans="2:12" ht="60" customHeight="1" thickTop="1" thickBot="1" x14ac:dyDescent="0.25">
      <c r="B74" s="406" t="s">
        <v>417</v>
      </c>
      <c r="C74" s="407"/>
      <c r="D74" s="40" t="s">
        <v>133</v>
      </c>
      <c r="E74" s="40" t="s">
        <v>134</v>
      </c>
      <c r="F74" s="40" t="s">
        <v>135</v>
      </c>
      <c r="G74" s="40" t="s">
        <v>136</v>
      </c>
      <c r="H74" s="40" t="s">
        <v>137</v>
      </c>
      <c r="I74" s="40" t="s">
        <v>138</v>
      </c>
      <c r="J74" s="40" t="s">
        <v>139</v>
      </c>
    </row>
    <row r="75" spans="2:12" ht="20.25" customHeight="1" thickTop="1" x14ac:dyDescent="0.2">
      <c r="B75" s="408"/>
      <c r="C75" s="409"/>
      <c r="D75" s="58"/>
      <c r="E75" s="59"/>
      <c r="F75" s="58"/>
      <c r="G75" s="59"/>
      <c r="H75" s="58"/>
      <c r="I75" s="59"/>
      <c r="J75" s="55"/>
      <c r="K75" s="432" t="s">
        <v>1015</v>
      </c>
      <c r="L75" s="433"/>
    </row>
    <row r="76" spans="2:12" ht="20.25" customHeight="1" x14ac:dyDescent="0.2">
      <c r="B76" s="422"/>
      <c r="C76" s="423"/>
      <c r="D76" s="61"/>
      <c r="E76" s="62"/>
      <c r="F76" s="61"/>
      <c r="G76" s="62"/>
      <c r="H76" s="61"/>
      <c r="I76" s="62"/>
      <c r="J76" s="56"/>
      <c r="K76" s="432"/>
      <c r="L76" s="433"/>
    </row>
    <row r="77" spans="2:12" ht="20.25" customHeight="1" thickBot="1" x14ac:dyDescent="0.25">
      <c r="B77" s="420"/>
      <c r="C77" s="421"/>
      <c r="D77" s="61"/>
      <c r="E77" s="62"/>
      <c r="F77" s="61"/>
      <c r="G77" s="62"/>
      <c r="H77" s="61"/>
      <c r="I77" s="62"/>
      <c r="J77" s="56"/>
      <c r="K77" s="432"/>
      <c r="L77" s="433"/>
    </row>
    <row r="78" spans="2:12" ht="20.100000000000001" customHeight="1" thickTop="1" thickBot="1" x14ac:dyDescent="0.25">
      <c r="B78" s="400" t="s">
        <v>207</v>
      </c>
      <c r="C78" s="401"/>
      <c r="D78" s="46">
        <f t="shared" ref="D78:I78" si="2">SUM(D75:D77)</f>
        <v>0</v>
      </c>
      <c r="E78" s="47">
        <f t="shared" si="2"/>
        <v>0</v>
      </c>
      <c r="F78" s="46">
        <f t="shared" si="2"/>
        <v>0</v>
      </c>
      <c r="G78" s="47">
        <f t="shared" si="2"/>
        <v>0</v>
      </c>
      <c r="H78" s="48">
        <f t="shared" si="2"/>
        <v>0</v>
      </c>
      <c r="I78" s="63">
        <f t="shared" si="2"/>
        <v>0</v>
      </c>
      <c r="J78" s="388" t="s">
        <v>146</v>
      </c>
    </row>
    <row r="79" spans="2:12" ht="13.5" thickTop="1" x14ac:dyDescent="0.2">
      <c r="B79" s="384"/>
      <c r="C79" s="385"/>
      <c r="D79" s="244" t="s">
        <v>140</v>
      </c>
      <c r="E79" s="244" t="s">
        <v>1</v>
      </c>
      <c r="F79" s="244" t="s">
        <v>141</v>
      </c>
      <c r="G79" s="244" t="s">
        <v>1</v>
      </c>
      <c r="H79" s="244" t="s">
        <v>142</v>
      </c>
      <c r="I79" s="245" t="s">
        <v>1</v>
      </c>
      <c r="J79" s="389"/>
    </row>
    <row r="80" spans="2:12" ht="13.5" thickBot="1" x14ac:dyDescent="0.25">
      <c r="B80" s="386"/>
      <c r="C80" s="387"/>
      <c r="D80" s="248" t="s">
        <v>143</v>
      </c>
      <c r="E80" s="248" t="s">
        <v>1</v>
      </c>
      <c r="F80" s="248" t="s">
        <v>144</v>
      </c>
      <c r="G80" s="248" t="s">
        <v>1</v>
      </c>
      <c r="H80" s="246" t="s">
        <v>145</v>
      </c>
      <c r="I80" s="247" t="s">
        <v>1</v>
      </c>
      <c r="J80" s="411"/>
    </row>
    <row r="81" spans="2:12" ht="14.25" thickTop="1" thickBot="1" x14ac:dyDescent="0.25">
      <c r="B81" s="404"/>
      <c r="C81" s="405"/>
      <c r="D81" s="404">
        <f>IF(D78,E78/D78*100,0)</f>
        <v>0</v>
      </c>
      <c r="E81" s="405"/>
      <c r="F81" s="404">
        <f>IF(F78,G78/F78*100,0)</f>
        <v>0</v>
      </c>
      <c r="G81" s="405"/>
      <c r="H81" s="404">
        <f>IF(H78,I78/H78*100,0)</f>
        <v>0</v>
      </c>
      <c r="I81" s="405"/>
      <c r="J81" s="41" t="e">
        <f>AVERAGEIF(D81:I81,"&gt;0")</f>
        <v>#DIV/0!</v>
      </c>
    </row>
    <row r="82" spans="2:12" ht="12.75" customHeight="1" thickTop="1" x14ac:dyDescent="0.2"/>
    <row r="83" spans="2:12" x14ac:dyDescent="0.2">
      <c r="B83" s="369" t="s">
        <v>149</v>
      </c>
      <c r="C83" s="369"/>
      <c r="D83" s="369"/>
      <c r="E83" s="369"/>
      <c r="F83" s="369"/>
      <c r="G83" s="369"/>
      <c r="H83" s="369"/>
      <c r="I83" s="369"/>
      <c r="J83" s="369"/>
    </row>
    <row r="84" spans="2:12" ht="12.75" customHeight="1" x14ac:dyDescent="0.2">
      <c r="B84" s="369" t="s">
        <v>150</v>
      </c>
      <c r="C84" s="369"/>
      <c r="D84" s="369"/>
      <c r="E84" s="369"/>
      <c r="F84" s="369"/>
      <c r="G84" s="369"/>
      <c r="H84" s="369"/>
      <c r="I84" s="369"/>
      <c r="J84" s="369"/>
    </row>
    <row r="85" spans="2:12" ht="13.5" thickBot="1" x14ac:dyDescent="0.25">
      <c r="B85" s="42"/>
      <c r="C85" s="42"/>
      <c r="D85" s="42"/>
      <c r="E85" s="42"/>
      <c r="F85" s="42"/>
      <c r="G85" s="42"/>
      <c r="H85" s="42"/>
    </row>
    <row r="86" spans="2:12" ht="60" customHeight="1" thickTop="1" thickBot="1" x14ac:dyDescent="0.25">
      <c r="B86" s="406" t="s">
        <v>417</v>
      </c>
      <c r="C86" s="407"/>
      <c r="D86" s="40" t="s">
        <v>133</v>
      </c>
      <c r="E86" s="40" t="s">
        <v>134</v>
      </c>
      <c r="F86" s="40" t="s">
        <v>135</v>
      </c>
      <c r="G86" s="40" t="s">
        <v>136</v>
      </c>
      <c r="H86" s="40" t="s">
        <v>137</v>
      </c>
      <c r="I86" s="40" t="s">
        <v>138</v>
      </c>
      <c r="J86" s="40" t="s">
        <v>139</v>
      </c>
    </row>
    <row r="87" spans="2:12" ht="20.25" customHeight="1" thickTop="1" x14ac:dyDescent="0.2">
      <c r="B87" s="408"/>
      <c r="C87" s="409"/>
      <c r="D87" s="58"/>
      <c r="E87" s="59"/>
      <c r="F87" s="58"/>
      <c r="G87" s="59"/>
      <c r="H87" s="58"/>
      <c r="I87" s="59"/>
      <c r="J87" s="60"/>
      <c r="K87" s="432" t="s">
        <v>1015</v>
      </c>
      <c r="L87" s="433"/>
    </row>
    <row r="88" spans="2:12" ht="20.25" customHeight="1" x14ac:dyDescent="0.2">
      <c r="B88" s="422"/>
      <c r="C88" s="423"/>
      <c r="D88" s="61"/>
      <c r="E88" s="62"/>
      <c r="F88" s="61"/>
      <c r="G88" s="62"/>
      <c r="H88" s="61"/>
      <c r="I88" s="62"/>
      <c r="J88" s="57"/>
      <c r="K88" s="432"/>
      <c r="L88" s="433"/>
    </row>
    <row r="89" spans="2:12" ht="20.25" customHeight="1" thickBot="1" x14ac:dyDescent="0.25">
      <c r="B89" s="420"/>
      <c r="C89" s="421"/>
      <c r="D89" s="61"/>
      <c r="E89" s="62"/>
      <c r="F89" s="61"/>
      <c r="G89" s="62"/>
      <c r="H89" s="61"/>
      <c r="I89" s="62"/>
      <c r="J89" s="57"/>
      <c r="K89" s="432"/>
      <c r="L89" s="433"/>
    </row>
    <row r="90" spans="2:12" ht="20.100000000000001" customHeight="1" thickTop="1" thickBot="1" x14ac:dyDescent="0.25">
      <c r="B90" s="400" t="s">
        <v>207</v>
      </c>
      <c r="C90" s="401"/>
      <c r="D90" s="46">
        <f t="shared" ref="D90:I90" si="3">SUM(D87:D89)</f>
        <v>0</v>
      </c>
      <c r="E90" s="47">
        <f t="shared" si="3"/>
        <v>0</v>
      </c>
      <c r="F90" s="46">
        <f t="shared" si="3"/>
        <v>0</v>
      </c>
      <c r="G90" s="47">
        <f t="shared" si="3"/>
        <v>0</v>
      </c>
      <c r="H90" s="48">
        <f t="shared" si="3"/>
        <v>0</v>
      </c>
      <c r="I90" s="49">
        <f t="shared" si="3"/>
        <v>0</v>
      </c>
      <c r="J90" s="388" t="s">
        <v>146</v>
      </c>
    </row>
    <row r="91" spans="2:12" ht="13.5" thickTop="1" x14ac:dyDescent="0.2">
      <c r="B91" s="384"/>
      <c r="C91" s="385"/>
      <c r="D91" s="244" t="s">
        <v>140</v>
      </c>
      <c r="E91" s="244" t="s">
        <v>1</v>
      </c>
      <c r="F91" s="244" t="s">
        <v>141</v>
      </c>
      <c r="G91" s="244" t="s">
        <v>1</v>
      </c>
      <c r="H91" s="384" t="s">
        <v>142</v>
      </c>
      <c r="I91" s="385" t="s">
        <v>1</v>
      </c>
      <c r="J91" s="389"/>
    </row>
    <row r="92" spans="2:12" ht="13.5" thickBot="1" x14ac:dyDescent="0.25">
      <c r="B92" s="386"/>
      <c r="C92" s="387"/>
      <c r="D92" s="248" t="s">
        <v>143</v>
      </c>
      <c r="E92" s="248" t="s">
        <v>1</v>
      </c>
      <c r="F92" s="248" t="s">
        <v>144</v>
      </c>
      <c r="G92" s="248" t="s">
        <v>1</v>
      </c>
      <c r="H92" s="386" t="s">
        <v>145</v>
      </c>
      <c r="I92" s="387" t="s">
        <v>1</v>
      </c>
      <c r="J92" s="411"/>
    </row>
    <row r="93" spans="2:12" ht="14.25" thickTop="1" thickBot="1" x14ac:dyDescent="0.25">
      <c r="B93" s="404"/>
      <c r="C93" s="405"/>
      <c r="D93" s="404" t="e">
        <f>+E90/D90*100</f>
        <v>#DIV/0!</v>
      </c>
      <c r="E93" s="405"/>
      <c r="F93" s="404" t="e">
        <f>+G90/F90*100</f>
        <v>#DIV/0!</v>
      </c>
      <c r="G93" s="405"/>
      <c r="H93" s="404" t="e">
        <f>+I90/H90*100</f>
        <v>#DIV/0!</v>
      </c>
      <c r="I93" s="405"/>
      <c r="J93" s="41" t="e">
        <f>AVERAGEIF(D93:I93,"&gt;0")</f>
        <v>#DIV/0!</v>
      </c>
    </row>
    <row r="94" spans="2:12" ht="13.5" thickTop="1" x14ac:dyDescent="0.2">
      <c r="B94" s="42"/>
      <c r="C94" s="42"/>
      <c r="D94" s="42"/>
      <c r="E94" s="42"/>
      <c r="F94" s="42"/>
      <c r="G94" s="42"/>
      <c r="H94" s="42"/>
    </row>
    <row r="96" spans="2:12" x14ac:dyDescent="0.2">
      <c r="B96" s="369" t="s">
        <v>151</v>
      </c>
      <c r="C96" s="369" t="s">
        <v>1</v>
      </c>
    </row>
    <row r="97" spans="1:13" ht="22.5" customHeight="1" thickBot="1" x14ac:dyDescent="0.25">
      <c r="B97" s="369" t="s">
        <v>152</v>
      </c>
      <c r="C97" s="369" t="s">
        <v>1</v>
      </c>
    </row>
    <row r="98" spans="1:13" ht="14.25" thickTop="1" thickBot="1" x14ac:dyDescent="0.25">
      <c r="B98" s="349" t="s">
        <v>63</v>
      </c>
      <c r="C98" s="349" t="s">
        <v>153</v>
      </c>
    </row>
    <row r="99" spans="1:13" ht="27" thickTop="1" thickBot="1" x14ac:dyDescent="0.25">
      <c r="B99" s="64" t="s">
        <v>69</v>
      </c>
      <c r="C99" s="65">
        <f>+J68</f>
        <v>3.2660178806062095</v>
      </c>
    </row>
    <row r="100" spans="1:13" ht="14.25" thickTop="1" thickBot="1" x14ac:dyDescent="0.25">
      <c r="B100" s="1" t="s">
        <v>72</v>
      </c>
      <c r="C100" s="65" t="e">
        <f>+J81</f>
        <v>#DIV/0!</v>
      </c>
    </row>
    <row r="101" spans="1:13" ht="14.25" thickTop="1" thickBot="1" x14ac:dyDescent="0.25">
      <c r="B101" s="1" t="s">
        <v>74</v>
      </c>
      <c r="C101" s="65" t="e">
        <f>+J93</f>
        <v>#DIV/0!</v>
      </c>
    </row>
    <row r="102" spans="1:13" ht="14.25" thickTop="1" thickBot="1" x14ac:dyDescent="0.25">
      <c r="B102" s="11" t="s">
        <v>154</v>
      </c>
      <c r="C102" s="66">
        <f>AVERAGEIF(C99:C101,"&gt;0")</f>
        <v>3.2660178806062095</v>
      </c>
    </row>
    <row r="103" spans="1:13" ht="13.5" thickTop="1" x14ac:dyDescent="0.2"/>
    <row r="105" spans="1:13" ht="15" x14ac:dyDescent="0.25">
      <c r="A105" s="2" t="s">
        <v>155</v>
      </c>
    </row>
    <row r="106" spans="1:13" ht="15" x14ac:dyDescent="0.25">
      <c r="A106" s="3" t="s">
        <v>156</v>
      </c>
    </row>
    <row r="108" spans="1:13" x14ac:dyDescent="0.2">
      <c r="B108" s="369" t="s">
        <v>157</v>
      </c>
      <c r="C108" s="369"/>
      <c r="D108" s="369"/>
      <c r="E108" s="369"/>
      <c r="F108" s="369"/>
      <c r="G108" s="369"/>
      <c r="H108" s="369"/>
      <c r="I108" s="369"/>
      <c r="J108" s="369"/>
    </row>
    <row r="109" spans="1:13" ht="12.75" customHeight="1" x14ac:dyDescent="0.2">
      <c r="B109" s="369" t="s">
        <v>158</v>
      </c>
      <c r="C109" s="369"/>
      <c r="D109" s="369"/>
      <c r="E109" s="369"/>
      <c r="F109" s="369"/>
      <c r="G109" s="369"/>
      <c r="H109" s="369"/>
      <c r="I109" s="369"/>
      <c r="J109" s="369"/>
    </row>
    <row r="110" spans="1:13" ht="13.5" thickBot="1" x14ac:dyDescent="0.25"/>
    <row r="111" spans="1:13" ht="60" customHeight="1" thickTop="1" thickBot="1" x14ac:dyDescent="0.25">
      <c r="B111" s="406" t="s">
        <v>417</v>
      </c>
      <c r="C111" s="407"/>
      <c r="D111" s="40" t="s">
        <v>159</v>
      </c>
      <c r="E111" s="40" t="s">
        <v>133</v>
      </c>
      <c r="F111" s="40" t="s">
        <v>160</v>
      </c>
      <c r="G111" s="40" t="s">
        <v>135</v>
      </c>
      <c r="H111" s="40" t="s">
        <v>161</v>
      </c>
      <c r="I111" s="40" t="s">
        <v>137</v>
      </c>
      <c r="J111" s="40" t="s">
        <v>162</v>
      </c>
    </row>
    <row r="112" spans="1:13" ht="20.25" customHeight="1" thickTop="1" x14ac:dyDescent="0.2">
      <c r="B112" s="354" t="s">
        <v>1000</v>
      </c>
      <c r="C112" s="354"/>
      <c r="D112" s="58">
        <v>13</v>
      </c>
      <c r="E112" s="296">
        <v>47</v>
      </c>
      <c r="F112" s="58">
        <v>5</v>
      </c>
      <c r="G112" s="58">
        <v>34</v>
      </c>
      <c r="H112" s="58">
        <v>1</v>
      </c>
      <c r="I112" s="58">
        <v>29</v>
      </c>
      <c r="J112" s="301">
        <v>15.27</v>
      </c>
      <c r="M112" s="260"/>
    </row>
    <row r="113" spans="2:15" ht="20.25" customHeight="1" x14ac:dyDescent="0.2">
      <c r="B113" s="354" t="s">
        <v>1001</v>
      </c>
      <c r="C113" s="354"/>
      <c r="D113" s="61">
        <v>6</v>
      </c>
      <c r="E113" s="296">
        <v>75</v>
      </c>
      <c r="F113" s="61">
        <v>10</v>
      </c>
      <c r="G113" s="61">
        <v>69</v>
      </c>
      <c r="H113" s="61">
        <v>3</v>
      </c>
      <c r="I113" s="61">
        <v>59</v>
      </c>
      <c r="J113" s="302">
        <v>9.19</v>
      </c>
      <c r="O113" s="295"/>
    </row>
    <row r="114" spans="2:15" ht="20.25" customHeight="1" x14ac:dyDescent="0.2">
      <c r="B114" s="354" t="s">
        <v>1002</v>
      </c>
      <c r="C114" s="354"/>
      <c r="D114" s="61">
        <v>8</v>
      </c>
      <c r="E114" s="296">
        <v>52</v>
      </c>
      <c r="F114" s="61">
        <v>5</v>
      </c>
      <c r="G114" s="61">
        <v>44</v>
      </c>
      <c r="H114" s="61">
        <v>1</v>
      </c>
      <c r="I114" s="61">
        <v>41</v>
      </c>
      <c r="J114" s="302">
        <v>9.7200000000000006</v>
      </c>
      <c r="O114" s="295"/>
    </row>
    <row r="115" spans="2:15" ht="20.25" customHeight="1" x14ac:dyDescent="0.2">
      <c r="B115" s="354" t="s">
        <v>1003</v>
      </c>
      <c r="C115" s="354"/>
      <c r="D115" s="61">
        <v>10</v>
      </c>
      <c r="E115" s="296">
        <v>48</v>
      </c>
      <c r="F115" s="61">
        <v>6</v>
      </c>
      <c r="G115" s="61">
        <v>38</v>
      </c>
      <c r="H115" s="61">
        <v>1</v>
      </c>
      <c r="I115" s="61">
        <v>32</v>
      </c>
      <c r="J115" s="302">
        <v>13.24</v>
      </c>
      <c r="O115" s="295"/>
    </row>
    <row r="116" spans="2:15" ht="20.25" customHeight="1" thickBot="1" x14ac:dyDescent="0.25">
      <c r="B116" s="354" t="s">
        <v>1004</v>
      </c>
      <c r="C116" s="354"/>
      <c r="D116" s="61">
        <v>5</v>
      </c>
      <c r="E116" s="296">
        <v>33</v>
      </c>
      <c r="F116" s="61">
        <v>2</v>
      </c>
      <c r="G116" s="61">
        <v>29</v>
      </c>
      <c r="H116" s="61"/>
      <c r="I116" s="61">
        <v>27</v>
      </c>
      <c r="J116" s="302">
        <v>7.34</v>
      </c>
      <c r="O116" s="295"/>
    </row>
    <row r="117" spans="2:15" ht="20.100000000000001" customHeight="1" thickTop="1" thickBot="1" x14ac:dyDescent="0.25">
      <c r="B117" s="395" t="s">
        <v>207</v>
      </c>
      <c r="C117" s="396"/>
      <c r="D117" s="46">
        <f t="shared" ref="D117:I117" si="4">SUM(D112:D116)</f>
        <v>42</v>
      </c>
      <c r="E117" s="47">
        <f t="shared" si="4"/>
        <v>255</v>
      </c>
      <c r="F117" s="46">
        <f t="shared" si="4"/>
        <v>28</v>
      </c>
      <c r="G117" s="47">
        <f t="shared" si="4"/>
        <v>214</v>
      </c>
      <c r="H117" s="48">
        <f t="shared" si="4"/>
        <v>6</v>
      </c>
      <c r="I117" s="49">
        <f t="shared" si="4"/>
        <v>188</v>
      </c>
      <c r="J117" s="388" t="s">
        <v>146</v>
      </c>
    </row>
    <row r="118" spans="2:15" ht="13.5" thickTop="1" x14ac:dyDescent="0.2">
      <c r="B118" s="390"/>
      <c r="C118" s="391"/>
      <c r="D118" s="390" t="s">
        <v>140</v>
      </c>
      <c r="E118" s="390" t="s">
        <v>1</v>
      </c>
      <c r="F118" s="390" t="s">
        <v>141</v>
      </c>
      <c r="G118" s="390" t="s">
        <v>1</v>
      </c>
      <c r="H118" s="390" t="s">
        <v>142</v>
      </c>
      <c r="I118" s="391" t="s">
        <v>1</v>
      </c>
      <c r="J118" s="389"/>
    </row>
    <row r="119" spans="2:15" ht="13.5" thickBot="1" x14ac:dyDescent="0.25">
      <c r="B119" s="392"/>
      <c r="C119" s="392"/>
      <c r="D119" s="392" t="s">
        <v>143</v>
      </c>
      <c r="E119" s="392" t="s">
        <v>1</v>
      </c>
      <c r="F119" s="392" t="s">
        <v>144</v>
      </c>
      <c r="G119" s="392" t="s">
        <v>1</v>
      </c>
      <c r="H119" s="393" t="s">
        <v>145</v>
      </c>
      <c r="I119" s="394" t="s">
        <v>1</v>
      </c>
      <c r="J119" s="389"/>
    </row>
    <row r="120" spans="2:15" ht="14.25" thickTop="1" thickBot="1" x14ac:dyDescent="0.25">
      <c r="B120" s="404"/>
      <c r="C120" s="405"/>
      <c r="D120" s="404">
        <f>+D117/E117*100</f>
        <v>16.470588235294116</v>
      </c>
      <c r="E120" s="405"/>
      <c r="F120" s="404">
        <f>+F117/G117*100</f>
        <v>13.084112149532709</v>
      </c>
      <c r="G120" s="405"/>
      <c r="H120" s="404">
        <f>+H117/I117*100</f>
        <v>3.1914893617021276</v>
      </c>
      <c r="I120" s="405"/>
      <c r="J120" s="41">
        <f>AVERAGEIF(D120:I120,"&gt;0")</f>
        <v>10.915396582176315</v>
      </c>
    </row>
    <row r="121" spans="2:15" ht="13.5" thickTop="1" x14ac:dyDescent="0.2"/>
    <row r="123" spans="2:15" x14ac:dyDescent="0.2">
      <c r="B123" s="369" t="s">
        <v>164</v>
      </c>
      <c r="C123" s="369"/>
      <c r="D123" s="369"/>
      <c r="E123" s="369"/>
      <c r="F123" s="369"/>
      <c r="G123" s="369"/>
      <c r="H123" s="369"/>
      <c r="I123" s="369"/>
      <c r="J123" s="369"/>
    </row>
    <row r="124" spans="2:15" ht="12.75" customHeight="1" x14ac:dyDescent="0.2">
      <c r="B124" s="369" t="s">
        <v>165</v>
      </c>
      <c r="C124" s="369"/>
      <c r="D124" s="369"/>
      <c r="E124" s="369"/>
      <c r="F124" s="369"/>
      <c r="G124" s="369"/>
      <c r="H124" s="369"/>
      <c r="I124" s="369"/>
      <c r="J124" s="369"/>
    </row>
    <row r="125" spans="2:15" ht="13.5" thickBot="1" x14ac:dyDescent="0.25"/>
    <row r="126" spans="2:15" ht="60" customHeight="1" thickTop="1" thickBot="1" x14ac:dyDescent="0.25">
      <c r="B126" s="406" t="s">
        <v>417</v>
      </c>
      <c r="C126" s="407"/>
      <c r="D126" s="40" t="s">
        <v>159</v>
      </c>
      <c r="E126" s="40" t="s">
        <v>133</v>
      </c>
      <c r="F126" s="40" t="s">
        <v>160</v>
      </c>
      <c r="G126" s="40" t="s">
        <v>135</v>
      </c>
      <c r="H126" s="40" t="s">
        <v>161</v>
      </c>
      <c r="I126" s="40" t="s">
        <v>137</v>
      </c>
      <c r="J126" s="40" t="s">
        <v>162</v>
      </c>
    </row>
    <row r="127" spans="2:15" ht="20.25" customHeight="1" thickTop="1" x14ac:dyDescent="0.2">
      <c r="B127" s="402"/>
      <c r="C127" s="403"/>
      <c r="D127" s="58"/>
      <c r="E127" s="59"/>
      <c r="F127" s="58"/>
      <c r="G127" s="59"/>
      <c r="H127" s="58"/>
      <c r="I127" s="59"/>
      <c r="J127" s="55"/>
      <c r="K127" s="432" t="s">
        <v>1015</v>
      </c>
      <c r="L127" s="433"/>
    </row>
    <row r="128" spans="2:15" ht="20.25" customHeight="1" x14ac:dyDescent="0.2">
      <c r="B128" s="402"/>
      <c r="C128" s="403"/>
      <c r="D128" s="61"/>
      <c r="E128" s="62"/>
      <c r="F128" s="61"/>
      <c r="G128" s="62"/>
      <c r="H128" s="61"/>
      <c r="I128" s="62"/>
      <c r="J128" s="56"/>
      <c r="K128" s="432"/>
      <c r="L128" s="433"/>
    </row>
    <row r="129" spans="2:12" ht="20.25" customHeight="1" thickBot="1" x14ac:dyDescent="0.25">
      <c r="B129" s="402"/>
      <c r="C129" s="403"/>
      <c r="D129" s="61"/>
      <c r="E129" s="62"/>
      <c r="F129" s="61"/>
      <c r="G129" s="62"/>
      <c r="H129" s="61"/>
      <c r="I129" s="62"/>
      <c r="J129" s="56"/>
      <c r="K129" s="432"/>
      <c r="L129" s="433"/>
    </row>
    <row r="130" spans="2:12" ht="20.100000000000001" customHeight="1" thickTop="1" thickBot="1" x14ac:dyDescent="0.25">
      <c r="B130" s="395" t="s">
        <v>207</v>
      </c>
      <c r="C130" s="396"/>
      <c r="D130" s="46">
        <f t="shared" ref="D130:I130" si="5">SUM(D127:D129)</f>
        <v>0</v>
      </c>
      <c r="E130" s="47">
        <f t="shared" si="5"/>
        <v>0</v>
      </c>
      <c r="F130" s="46">
        <f t="shared" si="5"/>
        <v>0</v>
      </c>
      <c r="G130" s="47">
        <f t="shared" si="5"/>
        <v>0</v>
      </c>
      <c r="H130" s="48">
        <f t="shared" si="5"/>
        <v>0</v>
      </c>
      <c r="I130" s="63">
        <f t="shared" si="5"/>
        <v>0</v>
      </c>
      <c r="J130" s="388" t="s">
        <v>146</v>
      </c>
    </row>
    <row r="131" spans="2:12" ht="13.5" thickTop="1" x14ac:dyDescent="0.2">
      <c r="B131" s="390"/>
      <c r="C131" s="391"/>
      <c r="D131" s="390" t="s">
        <v>140</v>
      </c>
      <c r="E131" s="390" t="s">
        <v>1</v>
      </c>
      <c r="F131" s="390" t="s">
        <v>141</v>
      </c>
      <c r="G131" s="390" t="s">
        <v>1</v>
      </c>
      <c r="H131" s="390" t="s">
        <v>142</v>
      </c>
      <c r="I131" s="391" t="s">
        <v>1</v>
      </c>
      <c r="J131" s="389"/>
    </row>
    <row r="132" spans="2:12" ht="13.5" thickBot="1" x14ac:dyDescent="0.25">
      <c r="B132" s="392"/>
      <c r="C132" s="392"/>
      <c r="D132" s="392" t="s">
        <v>143</v>
      </c>
      <c r="E132" s="392" t="s">
        <v>1</v>
      </c>
      <c r="F132" s="392" t="s">
        <v>144</v>
      </c>
      <c r="G132" s="392" t="s">
        <v>1</v>
      </c>
      <c r="H132" s="393" t="s">
        <v>145</v>
      </c>
      <c r="I132" s="394" t="s">
        <v>1</v>
      </c>
      <c r="J132" s="389"/>
    </row>
    <row r="133" spans="2:12" ht="14.25" thickTop="1" thickBot="1" x14ac:dyDescent="0.25">
      <c r="B133" s="404"/>
      <c r="C133" s="405"/>
      <c r="D133" s="404" t="e">
        <f>+D130/E130*100</f>
        <v>#DIV/0!</v>
      </c>
      <c r="E133" s="405"/>
      <c r="F133" s="404" t="e">
        <f>+F130/G130*100</f>
        <v>#DIV/0!</v>
      </c>
      <c r="G133" s="405"/>
      <c r="H133" s="404" t="e">
        <f>+H130/I130*100</f>
        <v>#DIV/0!</v>
      </c>
      <c r="I133" s="405"/>
      <c r="J133" s="41" t="e">
        <f>AVERAGEIF(D133:I133,"&gt;0")</f>
        <v>#DIV/0!</v>
      </c>
    </row>
    <row r="134" spans="2:12" ht="13.5" thickTop="1" x14ac:dyDescent="0.2"/>
    <row r="136" spans="2:12" x14ac:dyDescent="0.2">
      <c r="B136" s="369" t="s">
        <v>166</v>
      </c>
      <c r="C136" s="369"/>
      <c r="D136" s="369"/>
      <c r="E136" s="369"/>
      <c r="F136" s="369"/>
      <c r="G136" s="369"/>
      <c r="H136" s="369"/>
      <c r="I136" s="369"/>
      <c r="J136" s="369"/>
    </row>
    <row r="137" spans="2:12" ht="12.75" customHeight="1" x14ac:dyDescent="0.2">
      <c r="B137" s="369" t="s">
        <v>167</v>
      </c>
      <c r="C137" s="369"/>
      <c r="D137" s="369"/>
      <c r="E137" s="369"/>
      <c r="F137" s="369"/>
      <c r="G137" s="369"/>
      <c r="H137" s="369"/>
      <c r="I137" s="369"/>
      <c r="J137" s="369"/>
    </row>
    <row r="138" spans="2:12" ht="13.5" thickBot="1" x14ac:dyDescent="0.25"/>
    <row r="139" spans="2:12" ht="60" customHeight="1" thickTop="1" thickBot="1" x14ac:dyDescent="0.25">
      <c r="B139" s="406" t="s">
        <v>417</v>
      </c>
      <c r="C139" s="407"/>
      <c r="D139" s="91" t="s">
        <v>159</v>
      </c>
      <c r="E139" s="91" t="s">
        <v>133</v>
      </c>
      <c r="F139" s="91" t="s">
        <v>160</v>
      </c>
      <c r="G139" s="91" t="s">
        <v>135</v>
      </c>
      <c r="H139" s="91" t="s">
        <v>161</v>
      </c>
      <c r="I139" s="91" t="s">
        <v>137</v>
      </c>
      <c r="J139" s="91" t="s">
        <v>162</v>
      </c>
    </row>
    <row r="140" spans="2:12" ht="20.25" customHeight="1" thickTop="1" x14ac:dyDescent="0.2">
      <c r="B140" s="402"/>
      <c r="C140" s="403"/>
      <c r="D140" s="58"/>
      <c r="E140" s="59"/>
      <c r="F140" s="58"/>
      <c r="G140" s="59"/>
      <c r="H140" s="58"/>
      <c r="I140" s="59"/>
      <c r="J140" s="60"/>
      <c r="K140" s="432" t="s">
        <v>1015</v>
      </c>
      <c r="L140" s="433"/>
    </row>
    <row r="141" spans="2:12" ht="20.25" customHeight="1" x14ac:dyDescent="0.2">
      <c r="B141" s="402"/>
      <c r="C141" s="403"/>
      <c r="D141" s="61"/>
      <c r="E141" s="62"/>
      <c r="F141" s="61"/>
      <c r="G141" s="62"/>
      <c r="H141" s="61"/>
      <c r="I141" s="62"/>
      <c r="J141" s="57"/>
      <c r="K141" s="432"/>
      <c r="L141" s="433"/>
    </row>
    <row r="142" spans="2:12" ht="20.25" customHeight="1" thickBot="1" x14ac:dyDescent="0.25">
      <c r="B142" s="402"/>
      <c r="C142" s="403"/>
      <c r="D142" s="61"/>
      <c r="E142" s="62"/>
      <c r="F142" s="61"/>
      <c r="G142" s="62"/>
      <c r="H142" s="61"/>
      <c r="I142" s="62"/>
      <c r="J142" s="57"/>
      <c r="K142" s="432"/>
      <c r="L142" s="433"/>
    </row>
    <row r="143" spans="2:12" ht="20.100000000000001" customHeight="1" thickTop="1" thickBot="1" x14ac:dyDescent="0.25">
      <c r="B143" s="395" t="s">
        <v>207</v>
      </c>
      <c r="C143" s="396"/>
      <c r="D143" s="46">
        <f t="shared" ref="D143:I143" si="6">SUM(D140:D142)</f>
        <v>0</v>
      </c>
      <c r="E143" s="47">
        <f t="shared" si="6"/>
        <v>0</v>
      </c>
      <c r="F143" s="46">
        <f t="shared" si="6"/>
        <v>0</v>
      </c>
      <c r="G143" s="47">
        <f t="shared" si="6"/>
        <v>0</v>
      </c>
      <c r="H143" s="48">
        <f t="shared" si="6"/>
        <v>0</v>
      </c>
      <c r="I143" s="49">
        <f t="shared" si="6"/>
        <v>0</v>
      </c>
      <c r="J143" s="388" t="s">
        <v>146</v>
      </c>
    </row>
    <row r="144" spans="2:12" ht="13.5" thickTop="1" x14ac:dyDescent="0.2">
      <c r="B144" s="390"/>
      <c r="C144" s="391"/>
      <c r="D144" s="390" t="s">
        <v>140</v>
      </c>
      <c r="E144" s="390" t="s">
        <v>1</v>
      </c>
      <c r="F144" s="390" t="s">
        <v>141</v>
      </c>
      <c r="G144" s="390" t="s">
        <v>1</v>
      </c>
      <c r="H144" s="390" t="s">
        <v>142</v>
      </c>
      <c r="I144" s="391" t="s">
        <v>1</v>
      </c>
      <c r="J144" s="389"/>
    </row>
    <row r="145" spans="2:10" ht="13.5" thickBot="1" x14ac:dyDescent="0.25">
      <c r="B145" s="392"/>
      <c r="C145" s="392"/>
      <c r="D145" s="392" t="s">
        <v>143</v>
      </c>
      <c r="E145" s="392" t="s">
        <v>1</v>
      </c>
      <c r="F145" s="392" t="s">
        <v>144</v>
      </c>
      <c r="G145" s="392" t="s">
        <v>1</v>
      </c>
      <c r="H145" s="393" t="s">
        <v>145</v>
      </c>
      <c r="I145" s="394" t="s">
        <v>1</v>
      </c>
      <c r="J145" s="389"/>
    </row>
    <row r="146" spans="2:10" ht="14.25" thickTop="1" thickBot="1" x14ac:dyDescent="0.25">
      <c r="B146" s="404"/>
      <c r="C146" s="405"/>
      <c r="D146" s="404" t="e">
        <f>+D143/E143*100</f>
        <v>#DIV/0!</v>
      </c>
      <c r="E146" s="405"/>
      <c r="F146" s="404" t="e">
        <f>+F143/G143*100</f>
        <v>#DIV/0!</v>
      </c>
      <c r="G146" s="405"/>
      <c r="H146" s="404" t="e">
        <f>+H143/I143*100</f>
        <v>#DIV/0!</v>
      </c>
      <c r="I146" s="405"/>
      <c r="J146" s="41" t="e">
        <f>AVERAGEIF(D146:I146,"&gt;0")</f>
        <v>#DIV/0!</v>
      </c>
    </row>
    <row r="147" spans="2:10" ht="13.5" thickTop="1" x14ac:dyDescent="0.2"/>
    <row r="149" spans="2:10" x14ac:dyDescent="0.2">
      <c r="B149" s="369" t="s">
        <v>168</v>
      </c>
      <c r="C149" s="369" t="s">
        <v>1</v>
      </c>
      <c r="D149" s="369" t="s">
        <v>1</v>
      </c>
      <c r="E149" s="369" t="s">
        <v>1</v>
      </c>
      <c r="F149" s="369" t="s">
        <v>1</v>
      </c>
      <c r="G149" s="369" t="s">
        <v>1</v>
      </c>
      <c r="H149" s="369" t="s">
        <v>1</v>
      </c>
    </row>
    <row r="150" spans="2:10" ht="13.5" thickBot="1" x14ac:dyDescent="0.25">
      <c r="B150" s="369" t="s">
        <v>169</v>
      </c>
      <c r="C150" s="369" t="s">
        <v>1</v>
      </c>
      <c r="D150" s="369" t="s">
        <v>1</v>
      </c>
      <c r="E150" s="369" t="s">
        <v>1</v>
      </c>
      <c r="F150" s="369" t="s">
        <v>1</v>
      </c>
      <c r="G150" s="369" t="s">
        <v>1</v>
      </c>
      <c r="H150" s="369" t="s">
        <v>1</v>
      </c>
    </row>
    <row r="151" spans="2:10" ht="27" customHeight="1" thickTop="1" thickBot="1" x14ac:dyDescent="0.25">
      <c r="B151" s="349" t="s">
        <v>170</v>
      </c>
      <c r="C151" s="349" t="s">
        <v>1</v>
      </c>
      <c r="D151" s="349" t="s">
        <v>1</v>
      </c>
      <c r="E151" s="349" t="s">
        <v>175</v>
      </c>
      <c r="F151" s="349" t="s">
        <v>1</v>
      </c>
      <c r="G151" s="349" t="s">
        <v>1</v>
      </c>
      <c r="H151" s="349" t="s">
        <v>1</v>
      </c>
    </row>
    <row r="152" spans="2:10" ht="27" customHeight="1" thickTop="1" thickBot="1" x14ac:dyDescent="0.25">
      <c r="B152" s="349" t="s">
        <v>1</v>
      </c>
      <c r="C152" s="349" t="s">
        <v>1</v>
      </c>
      <c r="D152" s="349" t="s">
        <v>1</v>
      </c>
      <c r="E152" s="12" t="s">
        <v>171</v>
      </c>
      <c r="F152" s="12" t="s">
        <v>172</v>
      </c>
      <c r="G152" s="12" t="s">
        <v>173</v>
      </c>
      <c r="H152" s="12" t="s">
        <v>174</v>
      </c>
    </row>
    <row r="153" spans="2:10" ht="14.25" thickTop="1" thickBot="1" x14ac:dyDescent="0.25">
      <c r="B153" s="349" t="s">
        <v>176</v>
      </c>
      <c r="C153" s="349" t="s">
        <v>1</v>
      </c>
      <c r="D153" s="349" t="s">
        <v>1</v>
      </c>
      <c r="E153" s="17"/>
      <c r="F153" s="17"/>
      <c r="G153" s="17"/>
      <c r="H153" s="16">
        <f>SUM(E153:G153)</f>
        <v>0</v>
      </c>
    </row>
    <row r="154" spans="2:10" ht="14.25" thickTop="1" thickBot="1" x14ac:dyDescent="0.25">
      <c r="B154" s="349" t="s">
        <v>177</v>
      </c>
      <c r="C154" s="349" t="s">
        <v>1</v>
      </c>
      <c r="D154" s="349" t="s">
        <v>1</v>
      </c>
      <c r="E154" s="17"/>
      <c r="F154" s="17"/>
      <c r="G154" s="17"/>
      <c r="H154" s="16">
        <f t="shared" ref="H154:H166" si="7">SUM(E154:G154)</f>
        <v>0</v>
      </c>
    </row>
    <row r="155" spans="2:10" ht="14.25" thickTop="1" thickBot="1" x14ac:dyDescent="0.25">
      <c r="B155" s="349" t="s">
        <v>178</v>
      </c>
      <c r="C155" s="349" t="s">
        <v>1</v>
      </c>
      <c r="D155" s="349" t="s">
        <v>1</v>
      </c>
      <c r="E155" s="303">
        <v>9</v>
      </c>
      <c r="F155" s="17">
        <v>10</v>
      </c>
      <c r="G155" s="17">
        <v>3</v>
      </c>
      <c r="H155" s="16">
        <f t="shared" si="7"/>
        <v>22</v>
      </c>
    </row>
    <row r="156" spans="2:10" ht="14.25" thickTop="1" thickBot="1" x14ac:dyDescent="0.25">
      <c r="B156" s="349" t="s">
        <v>179</v>
      </c>
      <c r="C156" s="349" t="s">
        <v>1</v>
      </c>
      <c r="D156" s="349" t="s">
        <v>1</v>
      </c>
      <c r="E156" s="303">
        <v>1</v>
      </c>
      <c r="F156" s="17">
        <v>1</v>
      </c>
      <c r="G156" s="17"/>
      <c r="H156" s="16">
        <f t="shared" si="7"/>
        <v>2</v>
      </c>
    </row>
    <row r="157" spans="2:10" ht="14.25" thickTop="1" thickBot="1" x14ac:dyDescent="0.25">
      <c r="B157" s="349" t="s">
        <v>180</v>
      </c>
      <c r="C157" s="349" t="s">
        <v>1</v>
      </c>
      <c r="D157" s="349" t="s">
        <v>1</v>
      </c>
      <c r="E157" s="303"/>
      <c r="F157" s="17"/>
      <c r="G157" s="17"/>
      <c r="H157" s="16">
        <f t="shared" si="7"/>
        <v>0</v>
      </c>
    </row>
    <row r="158" spans="2:10" ht="14.25" thickTop="1" thickBot="1" x14ac:dyDescent="0.25">
      <c r="B158" s="349" t="s">
        <v>181</v>
      </c>
      <c r="C158" s="349" t="s">
        <v>1</v>
      </c>
      <c r="D158" s="349" t="s">
        <v>1</v>
      </c>
      <c r="E158" s="303"/>
      <c r="F158" s="17"/>
      <c r="G158" s="17"/>
      <c r="H158" s="16">
        <f t="shared" si="7"/>
        <v>0</v>
      </c>
    </row>
    <row r="159" spans="2:10" ht="14.25" thickTop="1" thickBot="1" x14ac:dyDescent="0.25">
      <c r="B159" s="349" t="s">
        <v>182</v>
      </c>
      <c r="C159" s="349" t="s">
        <v>1</v>
      </c>
      <c r="D159" s="349" t="s">
        <v>1</v>
      </c>
      <c r="E159" s="303">
        <v>1</v>
      </c>
      <c r="F159" s="17"/>
      <c r="G159" s="17"/>
      <c r="H159" s="16">
        <f t="shared" si="7"/>
        <v>1</v>
      </c>
    </row>
    <row r="160" spans="2:10" ht="14.25" thickTop="1" thickBot="1" x14ac:dyDescent="0.25">
      <c r="B160" s="349" t="s">
        <v>183</v>
      </c>
      <c r="C160" s="349" t="s">
        <v>1</v>
      </c>
      <c r="D160" s="349" t="s">
        <v>1</v>
      </c>
      <c r="E160" s="17"/>
      <c r="F160" s="109"/>
      <c r="G160" s="17"/>
      <c r="H160" s="16">
        <f t="shared" si="7"/>
        <v>0</v>
      </c>
    </row>
    <row r="161" spans="2:10" ht="14.25" thickTop="1" thickBot="1" x14ac:dyDescent="0.25">
      <c r="B161" s="349" t="s">
        <v>184</v>
      </c>
      <c r="C161" s="349" t="s">
        <v>1</v>
      </c>
      <c r="D161" s="349" t="s">
        <v>1</v>
      </c>
      <c r="E161" s="17"/>
      <c r="F161" s="17"/>
      <c r="G161" s="17"/>
      <c r="H161" s="16">
        <f t="shared" si="7"/>
        <v>0</v>
      </c>
    </row>
    <row r="162" spans="2:10" ht="14.25" thickTop="1" thickBot="1" x14ac:dyDescent="0.25">
      <c r="B162" s="349" t="s">
        <v>185</v>
      </c>
      <c r="C162" s="349" t="s">
        <v>1</v>
      </c>
      <c r="D162" s="349" t="s">
        <v>1</v>
      </c>
      <c r="E162" s="17"/>
      <c r="F162" s="17">
        <v>1</v>
      </c>
      <c r="G162" s="17"/>
      <c r="H162" s="16">
        <f t="shared" si="7"/>
        <v>1</v>
      </c>
    </row>
    <row r="163" spans="2:10" ht="14.25" thickTop="1" thickBot="1" x14ac:dyDescent="0.25">
      <c r="B163" s="349" t="s">
        <v>186</v>
      </c>
      <c r="C163" s="349" t="s">
        <v>1</v>
      </c>
      <c r="D163" s="349" t="s">
        <v>1</v>
      </c>
      <c r="E163" s="17"/>
      <c r="F163" s="17"/>
      <c r="G163" s="17"/>
      <c r="H163" s="16">
        <f t="shared" si="7"/>
        <v>0</v>
      </c>
    </row>
    <row r="164" spans="2:10" ht="14.25" thickTop="1" thickBot="1" x14ac:dyDescent="0.25">
      <c r="B164" s="349" t="s">
        <v>187</v>
      </c>
      <c r="C164" s="349" t="s">
        <v>1</v>
      </c>
      <c r="D164" s="349" t="s">
        <v>1</v>
      </c>
      <c r="E164" s="17"/>
      <c r="F164" s="17"/>
      <c r="G164" s="17"/>
      <c r="H164" s="16">
        <f t="shared" si="7"/>
        <v>0</v>
      </c>
    </row>
    <row r="165" spans="2:10" ht="14.25" thickTop="1" thickBot="1" x14ac:dyDescent="0.25">
      <c r="B165" s="349" t="s">
        <v>188</v>
      </c>
      <c r="C165" s="349" t="s">
        <v>1</v>
      </c>
      <c r="D165" s="349" t="s">
        <v>1</v>
      </c>
      <c r="E165" s="17">
        <v>31</v>
      </c>
      <c r="F165" s="17">
        <v>16</v>
      </c>
      <c r="G165" s="17">
        <v>3</v>
      </c>
      <c r="H165" s="16">
        <f t="shared" si="7"/>
        <v>50</v>
      </c>
    </row>
    <row r="166" spans="2:10" ht="14.25" thickTop="1" thickBot="1" x14ac:dyDescent="0.25">
      <c r="B166" s="349" t="s">
        <v>189</v>
      </c>
      <c r="C166" s="349" t="s">
        <v>1</v>
      </c>
      <c r="D166" s="349" t="s">
        <v>1</v>
      </c>
      <c r="E166" s="424">
        <f>SUM(E153:E165)</f>
        <v>42</v>
      </c>
      <c r="F166" s="16">
        <f>SUM(F153:F165)</f>
        <v>28</v>
      </c>
      <c r="G166" s="16">
        <f>SUM(G153:G165)</f>
        <v>6</v>
      </c>
      <c r="H166" s="16">
        <f t="shared" si="7"/>
        <v>76</v>
      </c>
    </row>
    <row r="167" spans="2:10" ht="13.5" thickTop="1" x14ac:dyDescent="0.2"/>
    <row r="169" spans="2:10" x14ac:dyDescent="0.2">
      <c r="B169" s="369" t="s">
        <v>190</v>
      </c>
      <c r="C169" s="369" t="s">
        <v>1</v>
      </c>
      <c r="D169" s="369" t="s">
        <v>1</v>
      </c>
      <c r="E169" s="369" t="s">
        <v>1</v>
      </c>
      <c r="F169" s="369" t="s">
        <v>1</v>
      </c>
      <c r="G169" s="369" t="s">
        <v>1</v>
      </c>
      <c r="H169" s="369" t="s">
        <v>1</v>
      </c>
    </row>
    <row r="170" spans="2:10" ht="13.5" thickBot="1" x14ac:dyDescent="0.25">
      <c r="B170" s="369" t="s">
        <v>191</v>
      </c>
      <c r="C170" s="369" t="s">
        <v>1</v>
      </c>
      <c r="D170" s="369" t="s">
        <v>1</v>
      </c>
      <c r="E170" s="369" t="s">
        <v>1</v>
      </c>
      <c r="F170" s="369" t="s">
        <v>1</v>
      </c>
      <c r="G170" s="369" t="s">
        <v>1</v>
      </c>
      <c r="H170" s="369" t="s">
        <v>1</v>
      </c>
    </row>
    <row r="171" spans="2:10" ht="27" customHeight="1" thickTop="1" thickBot="1" x14ac:dyDescent="0.25">
      <c r="B171" s="349" t="s">
        <v>170</v>
      </c>
      <c r="C171" s="349" t="s">
        <v>1</v>
      </c>
      <c r="D171" s="349" t="s">
        <v>1</v>
      </c>
      <c r="E171" s="349" t="s">
        <v>175</v>
      </c>
      <c r="F171" s="349" t="s">
        <v>1</v>
      </c>
      <c r="G171" s="349" t="s">
        <v>1</v>
      </c>
      <c r="H171" s="349" t="s">
        <v>1</v>
      </c>
    </row>
    <row r="172" spans="2:10" ht="27" customHeight="1" thickTop="1" thickBot="1" x14ac:dyDescent="0.25">
      <c r="B172" s="349" t="s">
        <v>1</v>
      </c>
      <c r="C172" s="349" t="s">
        <v>1</v>
      </c>
      <c r="D172" s="349" t="s">
        <v>1</v>
      </c>
      <c r="E172" s="12" t="s">
        <v>171</v>
      </c>
      <c r="F172" s="12" t="s">
        <v>172</v>
      </c>
      <c r="G172" s="12" t="s">
        <v>173</v>
      </c>
      <c r="H172" s="12" t="s">
        <v>174</v>
      </c>
    </row>
    <row r="173" spans="2:10" ht="14.25" thickTop="1" thickBot="1" x14ac:dyDescent="0.25">
      <c r="B173" s="349" t="s">
        <v>176</v>
      </c>
      <c r="C173" s="349" t="s">
        <v>1</v>
      </c>
      <c r="D173" s="349" t="s">
        <v>1</v>
      </c>
      <c r="E173" s="17"/>
      <c r="F173" s="17"/>
      <c r="G173" s="17"/>
      <c r="H173" s="16">
        <f>SUM(E173:G173)</f>
        <v>0</v>
      </c>
    </row>
    <row r="174" spans="2:10" ht="14.25" thickTop="1" thickBot="1" x14ac:dyDescent="0.25">
      <c r="B174" s="349" t="s">
        <v>177</v>
      </c>
      <c r="C174" s="349" t="s">
        <v>1</v>
      </c>
      <c r="D174" s="349" t="s">
        <v>1</v>
      </c>
      <c r="E174" s="17"/>
      <c r="F174" s="17"/>
      <c r="G174" s="17"/>
      <c r="H174" s="16">
        <f t="shared" ref="H174:H186" si="8">SUM(E174:G174)</f>
        <v>0</v>
      </c>
    </row>
    <row r="175" spans="2:10" ht="14.25" thickTop="1" thickBot="1" x14ac:dyDescent="0.25">
      <c r="B175" s="349" t="s">
        <v>178</v>
      </c>
      <c r="C175" s="349" t="s">
        <v>1</v>
      </c>
      <c r="D175" s="349" t="s">
        <v>1</v>
      </c>
      <c r="E175" s="17"/>
      <c r="F175" s="17"/>
      <c r="G175" s="17"/>
      <c r="H175" s="16">
        <f t="shared" si="8"/>
        <v>0</v>
      </c>
      <c r="I175" s="432" t="s">
        <v>1015</v>
      </c>
      <c r="J175" s="433"/>
    </row>
    <row r="176" spans="2:10" ht="14.25" thickTop="1" thickBot="1" x14ac:dyDescent="0.25">
      <c r="B176" s="349" t="s">
        <v>179</v>
      </c>
      <c r="C176" s="349" t="s">
        <v>1</v>
      </c>
      <c r="D176" s="349" t="s">
        <v>1</v>
      </c>
      <c r="E176" s="17"/>
      <c r="F176" s="17"/>
      <c r="G176" s="17"/>
      <c r="H176" s="16">
        <f t="shared" si="8"/>
        <v>0</v>
      </c>
      <c r="I176" s="432"/>
      <c r="J176" s="433"/>
    </row>
    <row r="177" spans="2:10" ht="14.25" thickTop="1" thickBot="1" x14ac:dyDescent="0.25">
      <c r="B177" s="349" t="s">
        <v>180</v>
      </c>
      <c r="C177" s="349" t="s">
        <v>1</v>
      </c>
      <c r="D177" s="349" t="s">
        <v>1</v>
      </c>
      <c r="E177" s="17"/>
      <c r="F177" s="17"/>
      <c r="G177" s="17"/>
      <c r="H177" s="16">
        <f t="shared" si="8"/>
        <v>0</v>
      </c>
      <c r="I177" s="432"/>
      <c r="J177" s="433"/>
    </row>
    <row r="178" spans="2:10" ht="14.25" thickTop="1" thickBot="1" x14ac:dyDescent="0.25">
      <c r="B178" s="349" t="s">
        <v>181</v>
      </c>
      <c r="C178" s="349" t="s">
        <v>1</v>
      </c>
      <c r="D178" s="349" t="s">
        <v>1</v>
      </c>
      <c r="E178" s="17"/>
      <c r="F178" s="17"/>
      <c r="G178" s="17"/>
      <c r="H178" s="16">
        <f t="shared" si="8"/>
        <v>0</v>
      </c>
    </row>
    <row r="179" spans="2:10" ht="14.25" thickTop="1" thickBot="1" x14ac:dyDescent="0.25">
      <c r="B179" s="349" t="s">
        <v>182</v>
      </c>
      <c r="C179" s="349" t="s">
        <v>1</v>
      </c>
      <c r="D179" s="349" t="s">
        <v>1</v>
      </c>
      <c r="E179" s="17"/>
      <c r="F179" s="17"/>
      <c r="G179" s="17"/>
      <c r="H179" s="16">
        <f t="shared" si="8"/>
        <v>0</v>
      </c>
    </row>
    <row r="180" spans="2:10" ht="14.25" thickTop="1" thickBot="1" x14ac:dyDescent="0.25">
      <c r="B180" s="349" t="s">
        <v>183</v>
      </c>
      <c r="C180" s="349" t="s">
        <v>1</v>
      </c>
      <c r="D180" s="349" t="s">
        <v>1</v>
      </c>
      <c r="E180" s="17"/>
      <c r="F180" s="17"/>
      <c r="G180" s="17"/>
      <c r="H180" s="16">
        <f t="shared" si="8"/>
        <v>0</v>
      </c>
    </row>
    <row r="181" spans="2:10" ht="14.25" thickTop="1" thickBot="1" x14ac:dyDescent="0.25">
      <c r="B181" s="349" t="s">
        <v>184</v>
      </c>
      <c r="C181" s="349" t="s">
        <v>1</v>
      </c>
      <c r="D181" s="349" t="s">
        <v>1</v>
      </c>
      <c r="E181" s="17"/>
      <c r="F181" s="17"/>
      <c r="G181" s="17"/>
      <c r="H181" s="16">
        <f t="shared" si="8"/>
        <v>0</v>
      </c>
    </row>
    <row r="182" spans="2:10" ht="14.25" thickTop="1" thickBot="1" x14ac:dyDescent="0.25">
      <c r="B182" s="349" t="s">
        <v>185</v>
      </c>
      <c r="C182" s="349" t="s">
        <v>1</v>
      </c>
      <c r="D182" s="349" t="s">
        <v>1</v>
      </c>
      <c r="E182" s="17"/>
      <c r="F182" s="17"/>
      <c r="G182" s="17"/>
      <c r="H182" s="16">
        <f t="shared" si="8"/>
        <v>0</v>
      </c>
    </row>
    <row r="183" spans="2:10" ht="14.25" thickTop="1" thickBot="1" x14ac:dyDescent="0.25">
      <c r="B183" s="349" t="s">
        <v>186</v>
      </c>
      <c r="C183" s="349" t="s">
        <v>1</v>
      </c>
      <c r="D183" s="349" t="s">
        <v>1</v>
      </c>
      <c r="E183" s="17"/>
      <c r="F183" s="17"/>
      <c r="G183" s="17"/>
      <c r="H183" s="16">
        <f t="shared" si="8"/>
        <v>0</v>
      </c>
    </row>
    <row r="184" spans="2:10" ht="14.25" thickTop="1" thickBot="1" x14ac:dyDescent="0.25">
      <c r="B184" s="349" t="s">
        <v>187</v>
      </c>
      <c r="C184" s="349" t="s">
        <v>1</v>
      </c>
      <c r="D184" s="349" t="s">
        <v>1</v>
      </c>
      <c r="E184" s="17"/>
      <c r="F184" s="17"/>
      <c r="G184" s="17"/>
      <c r="H184" s="16">
        <f t="shared" si="8"/>
        <v>0</v>
      </c>
    </row>
    <row r="185" spans="2:10" ht="14.25" thickTop="1" thickBot="1" x14ac:dyDescent="0.25">
      <c r="B185" s="349" t="s">
        <v>188</v>
      </c>
      <c r="C185" s="349" t="s">
        <v>1</v>
      </c>
      <c r="D185" s="349" t="s">
        <v>1</v>
      </c>
      <c r="E185" s="17"/>
      <c r="F185" s="17"/>
      <c r="G185" s="17"/>
      <c r="H185" s="16">
        <f t="shared" si="8"/>
        <v>0</v>
      </c>
    </row>
    <row r="186" spans="2:10" ht="14.25" thickTop="1" thickBot="1" x14ac:dyDescent="0.25">
      <c r="B186" s="349" t="s">
        <v>189</v>
      </c>
      <c r="C186" s="349" t="s">
        <v>1</v>
      </c>
      <c r="D186" s="349" t="s">
        <v>1</v>
      </c>
      <c r="E186" s="16">
        <f>SUM(E173:E185)</f>
        <v>0</v>
      </c>
      <c r="F186" s="16">
        <f>SUM(F173:F185)</f>
        <v>0</v>
      </c>
      <c r="G186" s="16">
        <f>SUM(G173:G185)</f>
        <v>0</v>
      </c>
      <c r="H186" s="16">
        <f t="shared" si="8"/>
        <v>0</v>
      </c>
    </row>
    <row r="187" spans="2:10" ht="13.5" thickTop="1" x14ac:dyDescent="0.2"/>
    <row r="189" spans="2:10" x14ac:dyDescent="0.2">
      <c r="B189" s="369" t="s">
        <v>192</v>
      </c>
      <c r="C189" s="369" t="s">
        <v>1</v>
      </c>
      <c r="D189" s="369" t="s">
        <v>1</v>
      </c>
      <c r="E189" s="369" t="s">
        <v>1</v>
      </c>
      <c r="F189" s="369" t="s">
        <v>1</v>
      </c>
      <c r="G189" s="369" t="s">
        <v>1</v>
      </c>
      <c r="H189" s="369" t="s">
        <v>1</v>
      </c>
    </row>
    <row r="190" spans="2:10" ht="13.5" thickBot="1" x14ac:dyDescent="0.25">
      <c r="B190" s="369" t="s">
        <v>193</v>
      </c>
      <c r="C190" s="369" t="s">
        <v>1</v>
      </c>
      <c r="D190" s="369" t="s">
        <v>1</v>
      </c>
      <c r="E190" s="369" t="s">
        <v>1</v>
      </c>
      <c r="F190" s="369" t="s">
        <v>1</v>
      </c>
      <c r="G190" s="369" t="s">
        <v>1</v>
      </c>
      <c r="H190" s="369" t="s">
        <v>1</v>
      </c>
    </row>
    <row r="191" spans="2:10" ht="27" customHeight="1" thickTop="1" thickBot="1" x14ac:dyDescent="0.25">
      <c r="B191" s="349" t="s">
        <v>170</v>
      </c>
      <c r="C191" s="349" t="s">
        <v>1</v>
      </c>
      <c r="D191" s="349" t="s">
        <v>1</v>
      </c>
      <c r="E191" s="349" t="s">
        <v>175</v>
      </c>
      <c r="F191" s="349" t="s">
        <v>1</v>
      </c>
      <c r="G191" s="349" t="s">
        <v>1</v>
      </c>
      <c r="H191" s="349" t="s">
        <v>1</v>
      </c>
    </row>
    <row r="192" spans="2:10" ht="27" customHeight="1" thickTop="1" thickBot="1" x14ac:dyDescent="0.25">
      <c r="B192" s="349" t="s">
        <v>1</v>
      </c>
      <c r="C192" s="349" t="s">
        <v>1</v>
      </c>
      <c r="D192" s="349" t="s">
        <v>1</v>
      </c>
      <c r="E192" s="12" t="s">
        <v>171</v>
      </c>
      <c r="F192" s="12" t="s">
        <v>172</v>
      </c>
      <c r="G192" s="12" t="s">
        <v>173</v>
      </c>
      <c r="H192" s="12" t="s">
        <v>174</v>
      </c>
    </row>
    <row r="193" spans="2:10" ht="14.25" thickTop="1" thickBot="1" x14ac:dyDescent="0.25">
      <c r="B193" s="349" t="s">
        <v>176</v>
      </c>
      <c r="C193" s="349" t="s">
        <v>1</v>
      </c>
      <c r="D193" s="349" t="s">
        <v>1</v>
      </c>
      <c r="E193" s="17"/>
      <c r="F193" s="17"/>
      <c r="G193" s="17"/>
      <c r="H193" s="16">
        <f>SUM(E193:G193)</f>
        <v>0</v>
      </c>
    </row>
    <row r="194" spans="2:10" ht="14.25" thickTop="1" thickBot="1" x14ac:dyDescent="0.25">
      <c r="B194" s="349" t="s">
        <v>177</v>
      </c>
      <c r="C194" s="349" t="s">
        <v>1</v>
      </c>
      <c r="D194" s="349" t="s">
        <v>1</v>
      </c>
      <c r="E194" s="17"/>
      <c r="F194" s="17"/>
      <c r="G194" s="17"/>
      <c r="H194" s="16">
        <f t="shared" ref="H194:H206" si="9">SUM(E194:G194)</f>
        <v>0</v>
      </c>
    </row>
    <row r="195" spans="2:10" ht="14.25" thickTop="1" thickBot="1" x14ac:dyDescent="0.25">
      <c r="B195" s="349" t="s">
        <v>178</v>
      </c>
      <c r="C195" s="349" t="s">
        <v>1</v>
      </c>
      <c r="D195" s="349" t="s">
        <v>1</v>
      </c>
      <c r="E195" s="17"/>
      <c r="F195" s="17"/>
      <c r="G195" s="17"/>
      <c r="H195" s="16">
        <f t="shared" si="9"/>
        <v>0</v>
      </c>
    </row>
    <row r="196" spans="2:10" ht="14.25" thickTop="1" thickBot="1" x14ac:dyDescent="0.25">
      <c r="B196" s="349" t="s">
        <v>179</v>
      </c>
      <c r="C196" s="349" t="s">
        <v>1</v>
      </c>
      <c r="D196" s="349" t="s">
        <v>1</v>
      </c>
      <c r="E196" s="17"/>
      <c r="F196" s="17"/>
      <c r="G196" s="17"/>
      <c r="H196" s="16">
        <f t="shared" si="9"/>
        <v>0</v>
      </c>
    </row>
    <row r="197" spans="2:10" ht="14.25" thickTop="1" thickBot="1" x14ac:dyDescent="0.25">
      <c r="B197" s="349" t="s">
        <v>180</v>
      </c>
      <c r="C197" s="349" t="s">
        <v>1</v>
      </c>
      <c r="D197" s="349" t="s">
        <v>1</v>
      </c>
      <c r="E197" s="17"/>
      <c r="F197" s="17"/>
      <c r="G197" s="17"/>
      <c r="H197" s="16">
        <f t="shared" si="9"/>
        <v>0</v>
      </c>
      <c r="I197" s="432" t="s">
        <v>1015</v>
      </c>
      <c r="J197" s="433"/>
    </row>
    <row r="198" spans="2:10" ht="14.25" thickTop="1" thickBot="1" x14ac:dyDescent="0.25">
      <c r="B198" s="349" t="s">
        <v>181</v>
      </c>
      <c r="C198" s="349" t="s">
        <v>1</v>
      </c>
      <c r="D198" s="349" t="s">
        <v>1</v>
      </c>
      <c r="E198" s="17"/>
      <c r="F198" s="17"/>
      <c r="G198" s="17"/>
      <c r="H198" s="16">
        <f t="shared" si="9"/>
        <v>0</v>
      </c>
      <c r="I198" s="432"/>
      <c r="J198" s="433"/>
    </row>
    <row r="199" spans="2:10" ht="14.25" thickTop="1" thickBot="1" x14ac:dyDescent="0.25">
      <c r="B199" s="349" t="s">
        <v>182</v>
      </c>
      <c r="C199" s="349" t="s">
        <v>1</v>
      </c>
      <c r="D199" s="349" t="s">
        <v>1</v>
      </c>
      <c r="E199" s="17"/>
      <c r="F199" s="17"/>
      <c r="G199" s="17"/>
      <c r="H199" s="16">
        <f t="shared" si="9"/>
        <v>0</v>
      </c>
      <c r="I199" s="432"/>
      <c r="J199" s="433"/>
    </row>
    <row r="200" spans="2:10" ht="14.25" thickTop="1" thickBot="1" x14ac:dyDescent="0.25">
      <c r="B200" s="349" t="s">
        <v>183</v>
      </c>
      <c r="C200" s="349" t="s">
        <v>1</v>
      </c>
      <c r="D200" s="349" t="s">
        <v>1</v>
      </c>
      <c r="E200" s="17"/>
      <c r="F200" s="17"/>
      <c r="G200" s="17"/>
      <c r="H200" s="16">
        <f t="shared" si="9"/>
        <v>0</v>
      </c>
    </row>
    <row r="201" spans="2:10" ht="14.25" thickTop="1" thickBot="1" x14ac:dyDescent="0.25">
      <c r="B201" s="349" t="s">
        <v>184</v>
      </c>
      <c r="C201" s="349" t="s">
        <v>1</v>
      </c>
      <c r="D201" s="349" t="s">
        <v>1</v>
      </c>
      <c r="E201" s="17"/>
      <c r="F201" s="17"/>
      <c r="G201" s="17"/>
      <c r="H201" s="16">
        <f t="shared" si="9"/>
        <v>0</v>
      </c>
    </row>
    <row r="202" spans="2:10" ht="14.25" thickTop="1" thickBot="1" x14ac:dyDescent="0.25">
      <c r="B202" s="349" t="s">
        <v>185</v>
      </c>
      <c r="C202" s="349" t="s">
        <v>1</v>
      </c>
      <c r="D202" s="349" t="s">
        <v>1</v>
      </c>
      <c r="E202" s="17"/>
      <c r="F202" s="17"/>
      <c r="G202" s="17"/>
      <c r="H202" s="16">
        <f t="shared" si="9"/>
        <v>0</v>
      </c>
    </row>
    <row r="203" spans="2:10" ht="14.25" thickTop="1" thickBot="1" x14ac:dyDescent="0.25">
      <c r="B203" s="349" t="s">
        <v>186</v>
      </c>
      <c r="C203" s="349" t="s">
        <v>1</v>
      </c>
      <c r="D203" s="349" t="s">
        <v>1</v>
      </c>
      <c r="E203" s="17"/>
      <c r="F203" s="17"/>
      <c r="G203" s="17"/>
      <c r="H203" s="16">
        <f t="shared" si="9"/>
        <v>0</v>
      </c>
    </row>
    <row r="204" spans="2:10" ht="14.25" thickTop="1" thickBot="1" x14ac:dyDescent="0.25">
      <c r="B204" s="349" t="s">
        <v>187</v>
      </c>
      <c r="C204" s="349" t="s">
        <v>1</v>
      </c>
      <c r="D204" s="349" t="s">
        <v>1</v>
      </c>
      <c r="E204" s="17"/>
      <c r="F204" s="17"/>
      <c r="G204" s="17"/>
      <c r="H204" s="16">
        <f t="shared" si="9"/>
        <v>0</v>
      </c>
    </row>
    <row r="205" spans="2:10" ht="14.25" thickTop="1" thickBot="1" x14ac:dyDescent="0.25">
      <c r="B205" s="349" t="s">
        <v>188</v>
      </c>
      <c r="C205" s="349" t="s">
        <v>1</v>
      </c>
      <c r="D205" s="349" t="s">
        <v>1</v>
      </c>
      <c r="E205" s="17"/>
      <c r="F205" s="17"/>
      <c r="G205" s="17"/>
      <c r="H205" s="16">
        <f t="shared" si="9"/>
        <v>0</v>
      </c>
    </row>
    <row r="206" spans="2:10" ht="14.25" thickTop="1" thickBot="1" x14ac:dyDescent="0.25">
      <c r="B206" s="349" t="s">
        <v>189</v>
      </c>
      <c r="C206" s="349" t="s">
        <v>1</v>
      </c>
      <c r="D206" s="349" t="s">
        <v>1</v>
      </c>
      <c r="E206" s="16">
        <f>SUM(E193:E205)</f>
        <v>0</v>
      </c>
      <c r="F206" s="16">
        <f>SUM(F193:F205)</f>
        <v>0</v>
      </c>
      <c r="G206" s="16">
        <f>SUM(G193:G205)</f>
        <v>0</v>
      </c>
      <c r="H206" s="16">
        <f t="shared" si="9"/>
        <v>0</v>
      </c>
    </row>
    <row r="207" spans="2:10" ht="13.5" thickTop="1" x14ac:dyDescent="0.2"/>
    <row r="208" spans="2:10" x14ac:dyDescent="0.2">
      <c r="B208" s="369" t="s">
        <v>194</v>
      </c>
      <c r="C208" s="369" t="s">
        <v>1</v>
      </c>
    </row>
    <row r="209" spans="1:10" ht="13.5" thickBot="1" x14ac:dyDescent="0.25">
      <c r="B209" s="369" t="s">
        <v>195</v>
      </c>
      <c r="C209" s="369" t="s">
        <v>1</v>
      </c>
    </row>
    <row r="210" spans="1:10" ht="14.25" thickTop="1" thickBot="1" x14ac:dyDescent="0.25">
      <c r="B210" s="349" t="s">
        <v>63</v>
      </c>
      <c r="C210" s="349" t="s">
        <v>196</v>
      </c>
    </row>
    <row r="211" spans="1:10" ht="25.5" thickTop="1" thickBot="1" x14ac:dyDescent="0.25">
      <c r="B211" s="73" t="s">
        <v>69</v>
      </c>
      <c r="C211" s="66">
        <f>+J120</f>
        <v>10.915396582176315</v>
      </c>
    </row>
    <row r="212" spans="1:10" ht="14.25" thickTop="1" thickBot="1" x14ac:dyDescent="0.25">
      <c r="B212" s="4" t="s">
        <v>72</v>
      </c>
      <c r="C212" s="99" t="e">
        <f>+J133</f>
        <v>#DIV/0!</v>
      </c>
    </row>
    <row r="213" spans="1:10" ht="14.25" thickTop="1" thickBot="1" x14ac:dyDescent="0.25">
      <c r="B213" s="4" t="s">
        <v>74</v>
      </c>
      <c r="C213" s="99" t="e">
        <f>+J146</f>
        <v>#DIV/0!</v>
      </c>
    </row>
    <row r="214" spans="1:10" ht="25.5" thickTop="1" thickBot="1" x14ac:dyDescent="0.25">
      <c r="B214" s="12" t="s">
        <v>124</v>
      </c>
      <c r="C214" s="66">
        <f>AVERAGEIF(C211:C213,"&gt;0")</f>
        <v>10.915396582176315</v>
      </c>
    </row>
    <row r="215" spans="1:10" ht="13.5" thickTop="1" x14ac:dyDescent="0.2"/>
    <row r="216" spans="1:10" ht="15" x14ac:dyDescent="0.25">
      <c r="A216" s="2" t="s">
        <v>197</v>
      </c>
    </row>
    <row r="217" spans="1:10" ht="15" x14ac:dyDescent="0.25">
      <c r="A217" s="2" t="s">
        <v>198</v>
      </c>
    </row>
    <row r="219" spans="1:10" x14ac:dyDescent="0.2">
      <c r="B219" s="369" t="s">
        <v>199</v>
      </c>
      <c r="C219" s="369" t="s">
        <v>1</v>
      </c>
      <c r="D219" s="369" t="s">
        <v>1</v>
      </c>
      <c r="E219" s="369" t="s">
        <v>1</v>
      </c>
      <c r="F219" s="369" t="s">
        <v>1</v>
      </c>
      <c r="G219" s="369" t="s">
        <v>1</v>
      </c>
      <c r="H219" s="369" t="s">
        <v>1</v>
      </c>
    </row>
    <row r="220" spans="1:10" ht="13.5" customHeight="1" thickBot="1" x14ac:dyDescent="0.25">
      <c r="A220" s="441" t="s">
        <v>961</v>
      </c>
      <c r="B220" s="441"/>
      <c r="C220" s="441"/>
      <c r="D220" s="441"/>
      <c r="E220" s="441"/>
      <c r="F220" s="441"/>
      <c r="G220" s="441"/>
      <c r="H220" s="441"/>
      <c r="I220" s="441"/>
      <c r="J220" s="441"/>
    </row>
    <row r="221" spans="1:10" ht="14.25" thickTop="1" thickBot="1" x14ac:dyDescent="0.25">
      <c r="A221" s="349" t="s">
        <v>200</v>
      </c>
      <c r="B221" s="349" t="s">
        <v>201</v>
      </c>
      <c r="C221" s="349" t="s">
        <v>206</v>
      </c>
      <c r="D221" s="349" t="s">
        <v>1</v>
      </c>
      <c r="E221" s="349" t="s">
        <v>1</v>
      </c>
      <c r="F221" s="349" t="s">
        <v>1</v>
      </c>
      <c r="G221" s="349" t="s">
        <v>1</v>
      </c>
      <c r="H221" s="349" t="s">
        <v>1</v>
      </c>
      <c r="I221" s="349" t="s">
        <v>1</v>
      </c>
      <c r="J221" s="349" t="s">
        <v>1</v>
      </c>
    </row>
    <row r="222" spans="1:10" ht="14.25" thickTop="1" thickBot="1" x14ac:dyDescent="0.25">
      <c r="A222" s="349" t="s">
        <v>1</v>
      </c>
      <c r="B222" s="349" t="s">
        <v>1</v>
      </c>
      <c r="C222" s="349" t="s">
        <v>203</v>
      </c>
      <c r="D222" s="349" t="s">
        <v>1</v>
      </c>
      <c r="E222" s="349" t="s">
        <v>829</v>
      </c>
      <c r="F222" s="349" t="s">
        <v>1</v>
      </c>
      <c r="G222" s="349" t="s">
        <v>174</v>
      </c>
      <c r="H222" s="349" t="s">
        <v>1</v>
      </c>
      <c r="I222" s="349" t="s">
        <v>205</v>
      </c>
      <c r="J222" s="349" t="s">
        <v>1</v>
      </c>
    </row>
    <row r="223" spans="1:10" ht="14.25" thickTop="1" thickBot="1" x14ac:dyDescent="0.25">
      <c r="A223" s="349" t="s">
        <v>1</v>
      </c>
      <c r="B223" s="349" t="s">
        <v>1</v>
      </c>
      <c r="C223" s="14" t="s">
        <v>202</v>
      </c>
      <c r="D223" s="14" t="s">
        <v>204</v>
      </c>
      <c r="E223" s="14" t="s">
        <v>202</v>
      </c>
      <c r="F223" s="14" t="s">
        <v>204</v>
      </c>
      <c r="G223" s="14" t="s">
        <v>202</v>
      </c>
      <c r="H223" s="14" t="s">
        <v>204</v>
      </c>
      <c r="I223" s="349" t="s">
        <v>1</v>
      </c>
      <c r="J223" s="349" t="s">
        <v>1</v>
      </c>
    </row>
    <row r="224" spans="1:10" ht="27" thickTop="1" thickBot="1" x14ac:dyDescent="0.25">
      <c r="A224" s="276" t="s">
        <v>0</v>
      </c>
      <c r="B224" s="273" t="s">
        <v>995</v>
      </c>
      <c r="C224" s="26">
        <v>42</v>
      </c>
      <c r="D224" s="26">
        <v>11</v>
      </c>
      <c r="E224" s="26"/>
      <c r="F224" s="26"/>
      <c r="G224" s="92">
        <f t="shared" ref="G224:G227" si="10">+C224+E224</f>
        <v>42</v>
      </c>
      <c r="H224" s="92">
        <f t="shared" ref="H224:H227" si="11">+D224+F224</f>
        <v>11</v>
      </c>
      <c r="I224" s="425">
        <f>+H224/G224*100</f>
        <v>26.190476190476193</v>
      </c>
      <c r="J224" s="425"/>
    </row>
    <row r="225" spans="1:10" ht="27" thickTop="1" thickBot="1" x14ac:dyDescent="0.25">
      <c r="A225" s="277">
        <v>2</v>
      </c>
      <c r="B225" s="274" t="s">
        <v>997</v>
      </c>
      <c r="C225" s="26">
        <v>49</v>
      </c>
      <c r="D225" s="26">
        <v>17</v>
      </c>
      <c r="E225" s="26"/>
      <c r="F225" s="26"/>
      <c r="G225" s="92">
        <f t="shared" si="10"/>
        <v>49</v>
      </c>
      <c r="H225" s="92">
        <f t="shared" si="11"/>
        <v>17</v>
      </c>
      <c r="I225" s="425">
        <f t="shared" ref="I225:I228" si="12">+H225/G225*100</f>
        <v>34.693877551020407</v>
      </c>
      <c r="J225" s="425"/>
    </row>
    <row r="226" spans="1:10" ht="23.25" customHeight="1" thickTop="1" thickBot="1" x14ac:dyDescent="0.25">
      <c r="A226" s="277">
        <v>3</v>
      </c>
      <c r="B226" s="274" t="s">
        <v>998</v>
      </c>
      <c r="C226" s="26">
        <v>35</v>
      </c>
      <c r="D226" s="26">
        <v>11</v>
      </c>
      <c r="E226" s="26"/>
      <c r="F226" s="26"/>
      <c r="G226" s="92">
        <f t="shared" si="10"/>
        <v>35</v>
      </c>
      <c r="H226" s="92">
        <f t="shared" si="11"/>
        <v>11</v>
      </c>
      <c r="I226" s="425">
        <f t="shared" si="12"/>
        <v>31.428571428571427</v>
      </c>
      <c r="J226" s="425"/>
    </row>
    <row r="227" spans="1:10" ht="39.75" thickTop="1" thickBot="1" x14ac:dyDescent="0.25">
      <c r="A227" s="278">
        <v>4</v>
      </c>
      <c r="B227" s="275" t="s">
        <v>999</v>
      </c>
      <c r="C227" s="26">
        <v>23</v>
      </c>
      <c r="D227" s="26">
        <v>8</v>
      </c>
      <c r="E227" s="26"/>
      <c r="F227" s="26"/>
      <c r="G227" s="92">
        <f t="shared" si="10"/>
        <v>23</v>
      </c>
      <c r="H227" s="92">
        <f t="shared" si="11"/>
        <v>8</v>
      </c>
      <c r="I227" s="425">
        <f t="shared" si="12"/>
        <v>34.782608695652172</v>
      </c>
      <c r="J227" s="425"/>
    </row>
    <row r="228" spans="1:10" ht="14.25" thickTop="1" thickBot="1" x14ac:dyDescent="0.25">
      <c r="A228" s="349" t="s">
        <v>207</v>
      </c>
      <c r="B228" s="349" t="s">
        <v>1</v>
      </c>
      <c r="C228" s="92">
        <f t="shared" ref="C228:H228" si="13">SUM(C224:C227)</f>
        <v>149</v>
      </c>
      <c r="D228" s="92">
        <f t="shared" si="13"/>
        <v>47</v>
      </c>
      <c r="E228" s="92">
        <f t="shared" si="13"/>
        <v>0</v>
      </c>
      <c r="F228" s="92">
        <f t="shared" si="13"/>
        <v>0</v>
      </c>
      <c r="G228" s="92">
        <f t="shared" si="13"/>
        <v>149</v>
      </c>
      <c r="H228" s="92">
        <f t="shared" si="13"/>
        <v>47</v>
      </c>
      <c r="I228" s="425">
        <f t="shared" si="12"/>
        <v>31.543624161073826</v>
      </c>
      <c r="J228" s="425"/>
    </row>
    <row r="229" spans="1:10" ht="14.25" thickTop="1" thickBot="1" x14ac:dyDescent="0.25">
      <c r="A229" s="349" t="s">
        <v>200</v>
      </c>
      <c r="B229" s="349" t="s">
        <v>201</v>
      </c>
      <c r="C229" s="349" t="s">
        <v>210</v>
      </c>
      <c r="D229" s="349" t="s">
        <v>1</v>
      </c>
      <c r="E229" s="349" t="s">
        <v>1</v>
      </c>
      <c r="F229" s="349" t="s">
        <v>1</v>
      </c>
      <c r="G229" s="349" t="s">
        <v>1</v>
      </c>
      <c r="H229" s="349" t="s">
        <v>1</v>
      </c>
      <c r="I229" s="349" t="s">
        <v>1</v>
      </c>
      <c r="J229" s="349" t="s">
        <v>1</v>
      </c>
    </row>
    <row r="230" spans="1:10" ht="14.25" thickTop="1" thickBot="1" x14ac:dyDescent="0.25">
      <c r="A230" s="349" t="s">
        <v>1</v>
      </c>
      <c r="B230" s="349" t="s">
        <v>1</v>
      </c>
      <c r="C230" s="349" t="s">
        <v>203</v>
      </c>
      <c r="D230" s="349" t="s">
        <v>1</v>
      </c>
      <c r="E230" s="349" t="s">
        <v>829</v>
      </c>
      <c r="F230" s="349" t="s">
        <v>1</v>
      </c>
      <c r="G230" s="349" t="s">
        <v>174</v>
      </c>
      <c r="H230" s="349" t="s">
        <v>1</v>
      </c>
      <c r="I230" s="349" t="s">
        <v>209</v>
      </c>
      <c r="J230" s="349" t="s">
        <v>1</v>
      </c>
    </row>
    <row r="231" spans="1:10" ht="14.25" thickTop="1" thickBot="1" x14ac:dyDescent="0.25">
      <c r="A231" s="349" t="s">
        <v>1</v>
      </c>
      <c r="B231" s="349" t="s">
        <v>1</v>
      </c>
      <c r="C231" s="14" t="s">
        <v>202</v>
      </c>
      <c r="D231" s="14" t="s">
        <v>208</v>
      </c>
      <c r="E231" s="14" t="s">
        <v>202</v>
      </c>
      <c r="F231" s="14" t="s">
        <v>208</v>
      </c>
      <c r="G231" s="14" t="s">
        <v>202</v>
      </c>
      <c r="H231" s="14" t="s">
        <v>208</v>
      </c>
      <c r="I231" s="349" t="s">
        <v>1</v>
      </c>
      <c r="J231" s="349" t="s">
        <v>1</v>
      </c>
    </row>
    <row r="232" spans="1:10" ht="27" thickTop="1" thickBot="1" x14ac:dyDescent="0.25">
      <c r="A232" s="276" t="s">
        <v>0</v>
      </c>
      <c r="B232" s="268" t="s">
        <v>995</v>
      </c>
      <c r="C232" s="94">
        <f>+C224</f>
        <v>42</v>
      </c>
      <c r="D232" s="298">
        <v>11</v>
      </c>
      <c r="E232" s="94">
        <f>+E224</f>
        <v>0</v>
      </c>
      <c r="F232" s="26">
        <v>0</v>
      </c>
      <c r="G232" s="14">
        <f>+C232+E232</f>
        <v>42</v>
      </c>
      <c r="H232" s="14">
        <f>+D232+F232</f>
        <v>11</v>
      </c>
      <c r="I232" s="425">
        <f>+H232/G232*100</f>
        <v>26.190476190476193</v>
      </c>
      <c r="J232" s="425"/>
    </row>
    <row r="233" spans="1:10" ht="27" thickTop="1" thickBot="1" x14ac:dyDescent="0.25">
      <c r="A233" s="277">
        <v>2</v>
      </c>
      <c r="B233" s="270" t="s">
        <v>997</v>
      </c>
      <c r="C233" s="94">
        <f>+C225</f>
        <v>49</v>
      </c>
      <c r="D233" s="298">
        <v>17</v>
      </c>
      <c r="E233" s="94">
        <f>+E225</f>
        <v>0</v>
      </c>
      <c r="F233" s="26">
        <v>0</v>
      </c>
      <c r="G233" s="14">
        <f t="shared" ref="G233:G234" si="14">+C233+E233</f>
        <v>49</v>
      </c>
      <c r="H233" s="14">
        <f t="shared" ref="H233:H234" si="15">+D233+F233</f>
        <v>17</v>
      </c>
      <c r="I233" s="425">
        <f t="shared" ref="I233:I234" si="16">+H233/G233*100</f>
        <v>34.693877551020407</v>
      </c>
      <c r="J233" s="425"/>
    </row>
    <row r="234" spans="1:10" ht="14.25" thickTop="1" thickBot="1" x14ac:dyDescent="0.25">
      <c r="A234" s="277">
        <v>3</v>
      </c>
      <c r="B234" s="269" t="s">
        <v>998</v>
      </c>
      <c r="C234" s="94">
        <f>+C226</f>
        <v>35</v>
      </c>
      <c r="D234" s="298">
        <v>11</v>
      </c>
      <c r="E234" s="94">
        <f>+E226</f>
        <v>0</v>
      </c>
      <c r="F234" s="26">
        <v>0</v>
      </c>
      <c r="G234" s="14">
        <f t="shared" si="14"/>
        <v>35</v>
      </c>
      <c r="H234" s="14">
        <f t="shared" si="15"/>
        <v>11</v>
      </c>
      <c r="I234" s="425">
        <f t="shared" si="16"/>
        <v>31.428571428571427</v>
      </c>
      <c r="J234" s="425"/>
    </row>
    <row r="235" spans="1:10" s="250" customFormat="1" ht="39.75" thickTop="1" thickBot="1" x14ac:dyDescent="0.25">
      <c r="A235" s="278">
        <v>4</v>
      </c>
      <c r="B235" s="275" t="s">
        <v>999</v>
      </c>
      <c r="C235" s="253">
        <f>+C227</f>
        <v>23</v>
      </c>
      <c r="D235" s="298">
        <v>8</v>
      </c>
      <c r="E235" s="253">
        <f>+E227</f>
        <v>0</v>
      </c>
      <c r="F235" s="252">
        <v>0</v>
      </c>
      <c r="G235" s="241">
        <f t="shared" ref="G235" si="17">+C235+E235</f>
        <v>23</v>
      </c>
      <c r="H235" s="241">
        <f t="shared" ref="H235" si="18">+D235+F235</f>
        <v>8</v>
      </c>
      <c r="I235" s="425">
        <f t="shared" ref="I235" si="19">+H235/G235*100</f>
        <v>34.782608695652172</v>
      </c>
      <c r="J235" s="425"/>
    </row>
    <row r="236" spans="1:10" ht="14.25" thickTop="1" thickBot="1" x14ac:dyDescent="0.25">
      <c r="A236" s="349" t="s">
        <v>207</v>
      </c>
      <c r="B236" s="349" t="s">
        <v>1</v>
      </c>
      <c r="C236" s="92">
        <f>SUM(C232:C234)</f>
        <v>126</v>
      </c>
      <c r="D236" s="92">
        <f>SUM(D232:D235)</f>
        <v>47</v>
      </c>
      <c r="E236" s="92">
        <f>SUM(E232:E234)</f>
        <v>0</v>
      </c>
      <c r="F236" s="92">
        <f>SUM(F232:F234)</f>
        <v>0</v>
      </c>
      <c r="G236" s="100">
        <f>+C236+E236</f>
        <v>126</v>
      </c>
      <c r="H236" s="14">
        <f>+D236+F236</f>
        <v>47</v>
      </c>
      <c r="I236" s="425">
        <f>+H236/G236*100</f>
        <v>37.301587301587304</v>
      </c>
      <c r="J236" s="425"/>
    </row>
    <row r="237" spans="1:10" ht="13.5" thickTop="1" x14ac:dyDescent="0.2"/>
    <row r="239" spans="1:10" x14ac:dyDescent="0.2">
      <c r="B239" s="369" t="s">
        <v>199</v>
      </c>
      <c r="C239" s="369" t="s">
        <v>1</v>
      </c>
      <c r="D239" s="369" t="s">
        <v>1</v>
      </c>
      <c r="E239" s="369" t="s">
        <v>1</v>
      </c>
      <c r="F239" s="369" t="s">
        <v>1</v>
      </c>
      <c r="G239" s="369" t="s">
        <v>1</v>
      </c>
      <c r="H239" s="369" t="s">
        <v>1</v>
      </c>
    </row>
    <row r="240" spans="1:10" ht="13.5" customHeight="1" thickBot="1" x14ac:dyDescent="0.25">
      <c r="A240" s="364" t="s">
        <v>962</v>
      </c>
      <c r="B240" s="364"/>
      <c r="C240" s="364"/>
      <c r="D240" s="364"/>
      <c r="E240" s="364"/>
      <c r="F240" s="364"/>
      <c r="G240" s="364"/>
      <c r="H240" s="364"/>
      <c r="I240" s="364"/>
      <c r="J240" s="364"/>
    </row>
    <row r="241" spans="1:10" ht="14.25" thickTop="1" thickBot="1" x14ac:dyDescent="0.25">
      <c r="A241" s="349" t="s">
        <v>200</v>
      </c>
      <c r="B241" s="349" t="s">
        <v>201</v>
      </c>
      <c r="C241" s="349" t="s">
        <v>206</v>
      </c>
      <c r="D241" s="349" t="s">
        <v>1</v>
      </c>
      <c r="E241" s="349" t="s">
        <v>1</v>
      </c>
      <c r="F241" s="349" t="s">
        <v>1</v>
      </c>
      <c r="G241" s="349" t="s">
        <v>1</v>
      </c>
      <c r="H241" s="349" t="s">
        <v>1</v>
      </c>
      <c r="I241" s="349" t="s">
        <v>1</v>
      </c>
      <c r="J241" s="349" t="s">
        <v>1</v>
      </c>
    </row>
    <row r="242" spans="1:10" ht="14.25" thickTop="1" thickBot="1" x14ac:dyDescent="0.25">
      <c r="A242" s="349" t="s">
        <v>1</v>
      </c>
      <c r="B242" s="349" t="s">
        <v>1</v>
      </c>
      <c r="C242" s="349" t="s">
        <v>203</v>
      </c>
      <c r="D242" s="349" t="s">
        <v>1</v>
      </c>
      <c r="E242" s="349" t="s">
        <v>829</v>
      </c>
      <c r="F242" s="349" t="s">
        <v>1</v>
      </c>
      <c r="G242" s="349" t="s">
        <v>174</v>
      </c>
      <c r="H242" s="349" t="s">
        <v>1</v>
      </c>
      <c r="I242" s="349" t="s">
        <v>205</v>
      </c>
      <c r="J242" s="349" t="s">
        <v>1</v>
      </c>
    </row>
    <row r="243" spans="1:10" ht="14.25" thickTop="1" thickBot="1" x14ac:dyDescent="0.25">
      <c r="A243" s="349" t="s">
        <v>1</v>
      </c>
      <c r="B243" s="349" t="s">
        <v>1</v>
      </c>
      <c r="C243" s="14" t="s">
        <v>202</v>
      </c>
      <c r="D243" s="14" t="s">
        <v>204</v>
      </c>
      <c r="E243" s="14" t="s">
        <v>202</v>
      </c>
      <c r="F243" s="14" t="s">
        <v>204</v>
      </c>
      <c r="G243" s="14" t="s">
        <v>202</v>
      </c>
      <c r="H243" s="14" t="s">
        <v>204</v>
      </c>
      <c r="I243" s="349" t="s">
        <v>1</v>
      </c>
      <c r="J243" s="349" t="s">
        <v>1</v>
      </c>
    </row>
    <row r="244" spans="1:10" ht="27" thickTop="1" thickBot="1" x14ac:dyDescent="0.25">
      <c r="A244" s="297" t="s">
        <v>0</v>
      </c>
      <c r="B244" s="307" t="s">
        <v>995</v>
      </c>
      <c r="C244" s="306">
        <v>32</v>
      </c>
      <c r="D244" s="304">
        <v>16</v>
      </c>
      <c r="E244" s="5"/>
      <c r="F244" s="5"/>
      <c r="G244" s="14">
        <f>+C244+E244</f>
        <v>32</v>
      </c>
      <c r="H244" s="14">
        <f>+D244+F244</f>
        <v>16</v>
      </c>
      <c r="I244" s="372">
        <f>+H244/G244*100</f>
        <v>50</v>
      </c>
      <c r="J244" s="372"/>
    </row>
    <row r="245" spans="1:10" ht="14.25" thickTop="1" thickBot="1" x14ac:dyDescent="0.25">
      <c r="A245" s="297" t="s">
        <v>84</v>
      </c>
      <c r="B245" s="308" t="s">
        <v>996</v>
      </c>
      <c r="C245" s="305">
        <v>60</v>
      </c>
      <c r="D245" s="305">
        <v>31</v>
      </c>
      <c r="E245" s="5"/>
      <c r="F245" s="5"/>
      <c r="G245" s="14">
        <f t="shared" ref="G245:G249" si="20">+C245+E245</f>
        <v>60</v>
      </c>
      <c r="H245" s="14">
        <f t="shared" ref="H245:H249" si="21">+D245+F245</f>
        <v>31</v>
      </c>
      <c r="I245" s="372">
        <f t="shared" ref="I245:I249" si="22">+H245/G245*100</f>
        <v>51.666666666666671</v>
      </c>
      <c r="J245" s="372"/>
    </row>
    <row r="246" spans="1:10" ht="27" thickTop="1" thickBot="1" x14ac:dyDescent="0.25">
      <c r="A246" s="297" t="s">
        <v>85</v>
      </c>
      <c r="B246" s="271" t="s">
        <v>997</v>
      </c>
      <c r="C246" s="306">
        <v>47</v>
      </c>
      <c r="D246" s="304">
        <v>26</v>
      </c>
      <c r="E246" s="5"/>
      <c r="F246" s="5"/>
      <c r="G246" s="14">
        <f t="shared" si="20"/>
        <v>47</v>
      </c>
      <c r="H246" s="14">
        <f t="shared" si="21"/>
        <v>26</v>
      </c>
      <c r="I246" s="372">
        <f t="shared" si="22"/>
        <v>55.319148936170215</v>
      </c>
      <c r="J246" s="372"/>
    </row>
    <row r="247" spans="1:10" ht="14.25" thickTop="1" thickBot="1" x14ac:dyDescent="0.25">
      <c r="A247" s="297" t="s">
        <v>86</v>
      </c>
      <c r="B247" s="309" t="s">
        <v>998</v>
      </c>
      <c r="C247" s="306">
        <v>32</v>
      </c>
      <c r="D247" s="304">
        <v>16</v>
      </c>
      <c r="E247" s="5"/>
      <c r="F247" s="5"/>
      <c r="G247" s="14">
        <f t="shared" si="20"/>
        <v>32</v>
      </c>
      <c r="H247" s="14">
        <f t="shared" si="21"/>
        <v>16</v>
      </c>
      <c r="I247" s="372">
        <f t="shared" si="22"/>
        <v>50</v>
      </c>
      <c r="J247" s="372"/>
    </row>
    <row r="248" spans="1:10" ht="39.75" thickTop="1" thickBot="1" x14ac:dyDescent="0.25">
      <c r="A248" s="5" t="s">
        <v>87</v>
      </c>
      <c r="B248" s="338" t="s">
        <v>999</v>
      </c>
      <c r="C248" s="306">
        <v>25</v>
      </c>
      <c r="D248" s="304">
        <v>12</v>
      </c>
      <c r="E248" s="5"/>
      <c r="F248" s="5"/>
      <c r="G248" s="14">
        <f t="shared" si="20"/>
        <v>25</v>
      </c>
      <c r="H248" s="14">
        <f t="shared" si="21"/>
        <v>12</v>
      </c>
      <c r="I248" s="372">
        <f t="shared" si="22"/>
        <v>48</v>
      </c>
      <c r="J248" s="372"/>
    </row>
    <row r="249" spans="1:10" ht="14.25" thickTop="1" thickBot="1" x14ac:dyDescent="0.25">
      <c r="A249" s="349" t="s">
        <v>207</v>
      </c>
      <c r="B249" s="349" t="s">
        <v>1</v>
      </c>
      <c r="C249" s="14">
        <f>SUM(C244:C248)</f>
        <v>196</v>
      </c>
      <c r="D249" s="14">
        <f>SUM(D244:D248)</f>
        <v>101</v>
      </c>
      <c r="E249" s="14">
        <f>SUM(E244:E248)</f>
        <v>0</v>
      </c>
      <c r="F249" s="14">
        <f>SUM(F244:F248)</f>
        <v>0</v>
      </c>
      <c r="G249" s="14">
        <f t="shared" si="20"/>
        <v>196</v>
      </c>
      <c r="H249" s="14">
        <f t="shared" si="21"/>
        <v>101</v>
      </c>
      <c r="I249" s="372">
        <f t="shared" si="22"/>
        <v>51.530612244897952</v>
      </c>
      <c r="J249" s="372"/>
    </row>
    <row r="250" spans="1:10" ht="14.25" thickTop="1" thickBot="1" x14ac:dyDescent="0.25">
      <c r="A250" s="373" t="s">
        <v>201</v>
      </c>
      <c r="B250" s="374"/>
      <c r="C250" s="349" t="s">
        <v>210</v>
      </c>
      <c r="D250" s="349" t="s">
        <v>1</v>
      </c>
      <c r="E250" s="349" t="s">
        <v>1</v>
      </c>
      <c r="F250" s="349" t="s">
        <v>1</v>
      </c>
      <c r="G250" s="349" t="s">
        <v>1</v>
      </c>
      <c r="H250" s="349" t="s">
        <v>1</v>
      </c>
      <c r="I250" s="349" t="s">
        <v>1</v>
      </c>
      <c r="J250" s="349" t="s">
        <v>1</v>
      </c>
    </row>
    <row r="251" spans="1:10" ht="14.25" thickTop="1" thickBot="1" x14ac:dyDescent="0.25">
      <c r="A251" s="375"/>
      <c r="B251" s="376"/>
      <c r="C251" s="349" t="s">
        <v>203</v>
      </c>
      <c r="D251" s="349" t="s">
        <v>1</v>
      </c>
      <c r="E251" s="349" t="s">
        <v>829</v>
      </c>
      <c r="F251" s="349" t="s">
        <v>1</v>
      </c>
      <c r="G251" s="349" t="s">
        <v>174</v>
      </c>
      <c r="H251" s="349" t="s">
        <v>1</v>
      </c>
      <c r="I251" s="349" t="s">
        <v>209</v>
      </c>
      <c r="J251" s="349" t="s">
        <v>1</v>
      </c>
    </row>
    <row r="252" spans="1:10" ht="14.25" thickTop="1" thickBot="1" x14ac:dyDescent="0.25">
      <c r="A252" s="377"/>
      <c r="B252" s="378"/>
      <c r="C252" s="14" t="s">
        <v>202</v>
      </c>
      <c r="D252" s="14" t="s">
        <v>208</v>
      </c>
      <c r="E252" s="14" t="s">
        <v>202</v>
      </c>
      <c r="F252" s="14" t="s">
        <v>208</v>
      </c>
      <c r="G252" s="14" t="s">
        <v>202</v>
      </c>
      <c r="H252" s="14" t="s">
        <v>208</v>
      </c>
      <c r="I252" s="349" t="s">
        <v>1</v>
      </c>
      <c r="J252" s="349" t="s">
        <v>1</v>
      </c>
    </row>
    <row r="253" spans="1:10" ht="27" thickTop="1" thickBot="1" x14ac:dyDescent="0.25">
      <c r="A253" s="336" t="s">
        <v>0</v>
      </c>
      <c r="B253" s="337" t="s">
        <v>995</v>
      </c>
      <c r="C253" s="94">
        <f>+C244</f>
        <v>32</v>
      </c>
      <c r="D253" s="26">
        <v>0</v>
      </c>
      <c r="E253" s="94">
        <f>+E244</f>
        <v>0</v>
      </c>
      <c r="F253" s="26"/>
      <c r="G253" s="14">
        <f>+C253+E253</f>
        <v>32</v>
      </c>
      <c r="H253" s="14">
        <f>+D253+F253</f>
        <v>0</v>
      </c>
      <c r="I253" s="372">
        <f>+H253/G253*100</f>
        <v>0</v>
      </c>
      <c r="J253" s="372"/>
    </row>
    <row r="254" spans="1:10" ht="14.25" thickTop="1" thickBot="1" x14ac:dyDescent="0.25">
      <c r="A254" s="297" t="s">
        <v>84</v>
      </c>
      <c r="B254" s="310" t="s">
        <v>996</v>
      </c>
      <c r="C254" s="94">
        <f>+C245</f>
        <v>60</v>
      </c>
      <c r="D254" s="298">
        <v>0</v>
      </c>
      <c r="E254" s="94">
        <f>+E245</f>
        <v>0</v>
      </c>
      <c r="F254" s="26"/>
      <c r="G254" s="14">
        <f t="shared" ref="G254:G258" si="23">+C254+E254</f>
        <v>60</v>
      </c>
      <c r="H254" s="14">
        <f t="shared" ref="H254:H258" si="24">+D254+F254</f>
        <v>0</v>
      </c>
      <c r="I254" s="372">
        <f t="shared" ref="I254:I258" si="25">+H254/G254*100</f>
        <v>0</v>
      </c>
      <c r="J254" s="372"/>
    </row>
    <row r="255" spans="1:10" ht="27" thickTop="1" thickBot="1" x14ac:dyDescent="0.25">
      <c r="A255" s="297" t="s">
        <v>85</v>
      </c>
      <c r="B255" s="271" t="s">
        <v>997</v>
      </c>
      <c r="C255" s="94">
        <f>+C246</f>
        <v>47</v>
      </c>
      <c r="D255" s="298">
        <v>0</v>
      </c>
      <c r="E255" s="94">
        <f>+E246</f>
        <v>0</v>
      </c>
      <c r="F255" s="26"/>
      <c r="G255" s="14">
        <f t="shared" si="23"/>
        <v>47</v>
      </c>
      <c r="H255" s="14">
        <f t="shared" si="24"/>
        <v>0</v>
      </c>
      <c r="I255" s="372">
        <f t="shared" si="25"/>
        <v>0</v>
      </c>
      <c r="J255" s="372"/>
    </row>
    <row r="256" spans="1:10" ht="14.25" thickTop="1" thickBot="1" x14ac:dyDescent="0.25">
      <c r="A256" s="297" t="s">
        <v>86</v>
      </c>
      <c r="B256" s="311" t="s">
        <v>998</v>
      </c>
      <c r="C256" s="94">
        <f>+C247</f>
        <v>32</v>
      </c>
      <c r="D256" s="298">
        <v>0</v>
      </c>
      <c r="E256" s="94">
        <f>+E247</f>
        <v>0</v>
      </c>
      <c r="F256" s="26"/>
      <c r="G256" s="14">
        <f t="shared" si="23"/>
        <v>32</v>
      </c>
      <c r="H256" s="14">
        <f t="shared" si="24"/>
        <v>0</v>
      </c>
      <c r="I256" s="372">
        <f t="shared" si="25"/>
        <v>0</v>
      </c>
      <c r="J256" s="372"/>
    </row>
    <row r="257" spans="1:10" ht="39.75" thickTop="1" thickBot="1" x14ac:dyDescent="0.25">
      <c r="A257" s="251" t="s">
        <v>87</v>
      </c>
      <c r="B257" s="279" t="s">
        <v>999</v>
      </c>
      <c r="C257" s="94">
        <f>+C248</f>
        <v>25</v>
      </c>
      <c r="D257" s="298">
        <v>0</v>
      </c>
      <c r="E257" s="94">
        <f>+E248</f>
        <v>0</v>
      </c>
      <c r="F257" s="26"/>
      <c r="G257" s="14">
        <f t="shared" si="23"/>
        <v>25</v>
      </c>
      <c r="H257" s="14">
        <f t="shared" si="24"/>
        <v>0</v>
      </c>
      <c r="I257" s="372">
        <f t="shared" si="25"/>
        <v>0</v>
      </c>
      <c r="J257" s="372"/>
    </row>
    <row r="258" spans="1:10" ht="14.25" thickTop="1" thickBot="1" x14ac:dyDescent="0.25">
      <c r="A258" s="349" t="s">
        <v>207</v>
      </c>
      <c r="B258" s="349" t="s">
        <v>1</v>
      </c>
      <c r="C258" s="92">
        <f>SUM(C253:C257)</f>
        <v>196</v>
      </c>
      <c r="D258" s="92">
        <f>SUM(D253:D257)</f>
        <v>0</v>
      </c>
      <c r="E258" s="92">
        <f>SUM(E253:E257)</f>
        <v>0</v>
      </c>
      <c r="F258" s="92">
        <f>SUM(F253:F257)</f>
        <v>0</v>
      </c>
      <c r="G258" s="14">
        <f t="shared" si="23"/>
        <v>196</v>
      </c>
      <c r="H258" s="14">
        <f t="shared" si="24"/>
        <v>0</v>
      </c>
      <c r="I258" s="372">
        <f t="shared" si="25"/>
        <v>0</v>
      </c>
      <c r="J258" s="372"/>
    </row>
    <row r="259" spans="1:10" ht="13.5" thickTop="1" x14ac:dyDescent="0.2"/>
    <row r="261" spans="1:10" x14ac:dyDescent="0.2">
      <c r="B261" s="369" t="s">
        <v>830</v>
      </c>
      <c r="C261" s="369" t="s">
        <v>1</v>
      </c>
      <c r="D261" s="369" t="s">
        <v>1</v>
      </c>
      <c r="E261" s="369" t="s">
        <v>1</v>
      </c>
      <c r="F261" s="369" t="s">
        <v>1</v>
      </c>
      <c r="G261" s="369" t="s">
        <v>1</v>
      </c>
      <c r="H261" s="369" t="s">
        <v>1</v>
      </c>
    </row>
    <row r="262" spans="1:10" ht="13.5" thickBot="1" x14ac:dyDescent="0.25">
      <c r="B262" s="369" t="s">
        <v>846</v>
      </c>
      <c r="C262" s="369" t="s">
        <v>1</v>
      </c>
      <c r="D262" s="369" t="s">
        <v>1</v>
      </c>
      <c r="E262" s="369" t="s">
        <v>1</v>
      </c>
      <c r="F262" s="369" t="s">
        <v>1</v>
      </c>
      <c r="G262" s="369" t="s">
        <v>1</v>
      </c>
      <c r="H262" s="369" t="s">
        <v>1</v>
      </c>
    </row>
    <row r="263" spans="1:10" ht="14.25" thickTop="1" thickBot="1" x14ac:dyDescent="0.25">
      <c r="A263" s="349" t="s">
        <v>200</v>
      </c>
      <c r="B263" s="349" t="s">
        <v>201</v>
      </c>
      <c r="C263" s="349" t="s">
        <v>211</v>
      </c>
      <c r="D263" s="349" t="s">
        <v>1</v>
      </c>
      <c r="E263" s="349" t="s">
        <v>1</v>
      </c>
      <c r="F263" s="349" t="s">
        <v>1</v>
      </c>
      <c r="G263" s="349" t="s">
        <v>1</v>
      </c>
      <c r="H263" s="349" t="s">
        <v>1</v>
      </c>
    </row>
    <row r="264" spans="1:10" ht="14.25" thickTop="1" thickBot="1" x14ac:dyDescent="0.25">
      <c r="A264" s="349" t="s">
        <v>1</v>
      </c>
      <c r="B264" s="349" t="s">
        <v>1</v>
      </c>
      <c r="C264" s="349" t="s">
        <v>203</v>
      </c>
      <c r="D264" s="349" t="s">
        <v>1</v>
      </c>
      <c r="E264" s="349" t="s">
        <v>174</v>
      </c>
      <c r="F264" s="349" t="s">
        <v>1</v>
      </c>
      <c r="G264" s="349" t="s">
        <v>205</v>
      </c>
      <c r="H264" s="349" t="s">
        <v>1</v>
      </c>
    </row>
    <row r="265" spans="1:10" ht="14.25" thickTop="1" thickBot="1" x14ac:dyDescent="0.25">
      <c r="A265" s="349" t="s">
        <v>1</v>
      </c>
      <c r="B265" s="349" t="s">
        <v>1</v>
      </c>
      <c r="C265" s="14" t="s">
        <v>202</v>
      </c>
      <c r="D265" s="14" t="s">
        <v>204</v>
      </c>
      <c r="E265" s="14" t="s">
        <v>202</v>
      </c>
      <c r="F265" s="14" t="s">
        <v>204</v>
      </c>
      <c r="G265" s="349" t="s">
        <v>1</v>
      </c>
      <c r="H265" s="349" t="s">
        <v>1</v>
      </c>
    </row>
    <row r="266" spans="1:10" ht="14.25" thickTop="1" thickBot="1" x14ac:dyDescent="0.25">
      <c r="A266" s="5"/>
      <c r="B266" s="5"/>
      <c r="C266" s="5"/>
      <c r="D266" s="5"/>
      <c r="E266" s="14">
        <f t="shared" ref="E266:F269" si="26">+C266</f>
        <v>0</v>
      </c>
      <c r="F266" s="14">
        <f t="shared" si="26"/>
        <v>0</v>
      </c>
      <c r="G266" s="404" t="e">
        <f>+F266/E266*100</f>
        <v>#DIV/0!</v>
      </c>
      <c r="H266" s="405"/>
    </row>
    <row r="267" spans="1:10" ht="14.25" thickTop="1" thickBot="1" x14ac:dyDescent="0.25">
      <c r="A267" s="5"/>
      <c r="B267" s="5"/>
      <c r="C267" s="5"/>
      <c r="D267" s="5"/>
      <c r="E267" s="14">
        <f t="shared" si="26"/>
        <v>0</v>
      </c>
      <c r="F267" s="14">
        <f t="shared" si="26"/>
        <v>0</v>
      </c>
      <c r="G267" s="404" t="e">
        <f>+F267/E267*100</f>
        <v>#DIV/0!</v>
      </c>
      <c r="H267" s="405"/>
      <c r="I267" s="432" t="s">
        <v>1015</v>
      </c>
      <c r="J267" s="433"/>
    </row>
    <row r="268" spans="1:10" ht="14.25" thickTop="1" thickBot="1" x14ac:dyDescent="0.25">
      <c r="A268" s="5"/>
      <c r="B268" s="5"/>
      <c r="C268" s="5"/>
      <c r="D268" s="5"/>
      <c r="E268" s="14">
        <f t="shared" si="26"/>
        <v>0</v>
      </c>
      <c r="F268" s="14">
        <f t="shared" si="26"/>
        <v>0</v>
      </c>
      <c r="G268" s="404" t="e">
        <f>+F268/E268*100</f>
        <v>#DIV/0!</v>
      </c>
      <c r="H268" s="405"/>
      <c r="I268" s="432"/>
      <c r="J268" s="433"/>
    </row>
    <row r="269" spans="1:10" ht="14.25" thickTop="1" thickBot="1" x14ac:dyDescent="0.25">
      <c r="A269" s="349" t="s">
        <v>207</v>
      </c>
      <c r="B269" s="349" t="s">
        <v>1</v>
      </c>
      <c r="C269" s="14">
        <f>SUM(C266:C268)</f>
        <v>0</v>
      </c>
      <c r="D269" s="14">
        <f>SUM(D266:D268)</f>
        <v>0</v>
      </c>
      <c r="E269" s="14">
        <f t="shared" si="26"/>
        <v>0</v>
      </c>
      <c r="F269" s="14">
        <f t="shared" si="26"/>
        <v>0</v>
      </c>
      <c r="G269" s="404" t="e">
        <f>+F269/E269*100</f>
        <v>#DIV/0!</v>
      </c>
      <c r="H269" s="405"/>
      <c r="I269" s="432"/>
      <c r="J269" s="433"/>
    </row>
    <row r="270" spans="1:10" ht="14.25" thickTop="1" thickBot="1" x14ac:dyDescent="0.25">
      <c r="A270" s="349" t="s">
        <v>200</v>
      </c>
      <c r="B270" s="349" t="s">
        <v>201</v>
      </c>
      <c r="C270" s="349" t="s">
        <v>831</v>
      </c>
      <c r="D270" s="349" t="s">
        <v>1</v>
      </c>
      <c r="E270" s="349" t="s">
        <v>1</v>
      </c>
      <c r="F270" s="349" t="s">
        <v>1</v>
      </c>
      <c r="G270" s="349" t="s">
        <v>1</v>
      </c>
      <c r="H270" s="349" t="s">
        <v>1</v>
      </c>
    </row>
    <row r="271" spans="1:10" ht="14.25" thickTop="1" thickBot="1" x14ac:dyDescent="0.25">
      <c r="A271" s="349" t="s">
        <v>1</v>
      </c>
      <c r="B271" s="349" t="s">
        <v>1</v>
      </c>
      <c r="C271" s="349" t="s">
        <v>203</v>
      </c>
      <c r="D271" s="349" t="s">
        <v>1</v>
      </c>
      <c r="E271" s="349" t="s">
        <v>174</v>
      </c>
      <c r="F271" s="349" t="s">
        <v>1</v>
      </c>
      <c r="G271" s="349" t="s">
        <v>209</v>
      </c>
      <c r="H271" s="349" t="s">
        <v>1</v>
      </c>
    </row>
    <row r="272" spans="1:10" ht="14.25" thickTop="1" thickBot="1" x14ac:dyDescent="0.25">
      <c r="A272" s="349" t="s">
        <v>1</v>
      </c>
      <c r="B272" s="349" t="s">
        <v>1</v>
      </c>
      <c r="C272" s="14" t="s">
        <v>202</v>
      </c>
      <c r="D272" s="14" t="s">
        <v>208</v>
      </c>
      <c r="E272" s="14" t="s">
        <v>202</v>
      </c>
      <c r="F272" s="14" t="s">
        <v>208</v>
      </c>
      <c r="G272" s="349" t="s">
        <v>1</v>
      </c>
      <c r="H272" s="349" t="s">
        <v>1</v>
      </c>
    </row>
    <row r="273" spans="1:10" ht="14.25" thickTop="1" thickBot="1" x14ac:dyDescent="0.25">
      <c r="A273" s="5"/>
      <c r="B273" s="5"/>
      <c r="C273" s="5">
        <f>+C266</f>
        <v>0</v>
      </c>
      <c r="D273" s="5"/>
      <c r="E273" s="14">
        <f t="shared" ref="E273:F276" si="27">+C273</f>
        <v>0</v>
      </c>
      <c r="F273" s="14">
        <f t="shared" si="27"/>
        <v>0</v>
      </c>
      <c r="G273" s="404" t="e">
        <f>+F273/E273*100</f>
        <v>#DIV/0!</v>
      </c>
      <c r="H273" s="405"/>
    </row>
    <row r="274" spans="1:10" ht="14.25" thickTop="1" thickBot="1" x14ac:dyDescent="0.25">
      <c r="A274" s="5"/>
      <c r="B274" s="5"/>
      <c r="C274" s="5">
        <f>+C267</f>
        <v>0</v>
      </c>
      <c r="D274" s="5"/>
      <c r="E274" s="14">
        <f t="shared" si="27"/>
        <v>0</v>
      </c>
      <c r="F274" s="14">
        <f t="shared" si="27"/>
        <v>0</v>
      </c>
      <c r="G274" s="404" t="e">
        <f>+F274/E274*100</f>
        <v>#DIV/0!</v>
      </c>
      <c r="H274" s="405"/>
    </row>
    <row r="275" spans="1:10" ht="14.25" thickTop="1" thickBot="1" x14ac:dyDescent="0.25">
      <c r="A275" s="5"/>
      <c r="B275" s="5"/>
      <c r="C275" s="5">
        <f>+C268</f>
        <v>0</v>
      </c>
      <c r="D275" s="5"/>
      <c r="E275" s="14">
        <f t="shared" si="27"/>
        <v>0</v>
      </c>
      <c r="F275" s="14">
        <f t="shared" si="27"/>
        <v>0</v>
      </c>
      <c r="G275" s="404" t="e">
        <f>+F275/E275*100</f>
        <v>#DIV/0!</v>
      </c>
      <c r="H275" s="405"/>
    </row>
    <row r="276" spans="1:10" ht="14.25" thickTop="1" thickBot="1" x14ac:dyDescent="0.25">
      <c r="A276" s="349" t="s">
        <v>207</v>
      </c>
      <c r="B276" s="349" t="s">
        <v>1</v>
      </c>
      <c r="C276" s="14">
        <f>SUM(C273:C275)</f>
        <v>0</v>
      </c>
      <c r="D276" s="14">
        <f>SUM(D273:D275)</f>
        <v>0</v>
      </c>
      <c r="E276" s="14">
        <f t="shared" si="27"/>
        <v>0</v>
      </c>
      <c r="F276" s="14">
        <f t="shared" si="27"/>
        <v>0</v>
      </c>
      <c r="G276" s="404" t="e">
        <f>+F276/E276*100</f>
        <v>#DIV/0!</v>
      </c>
      <c r="H276" s="405"/>
    </row>
    <row r="277" spans="1:10" ht="13.5" thickTop="1" x14ac:dyDescent="0.2"/>
    <row r="279" spans="1:10" x14ac:dyDescent="0.2">
      <c r="B279" s="369" t="s">
        <v>830</v>
      </c>
      <c r="C279" s="369" t="s">
        <v>1</v>
      </c>
      <c r="D279" s="369" t="s">
        <v>1</v>
      </c>
      <c r="E279" s="369" t="s">
        <v>1</v>
      </c>
      <c r="F279" s="369" t="s">
        <v>1</v>
      </c>
      <c r="G279" s="369" t="s">
        <v>1</v>
      </c>
      <c r="H279" s="369" t="s">
        <v>1</v>
      </c>
    </row>
    <row r="280" spans="1:10" ht="13.5" thickBot="1" x14ac:dyDescent="0.25">
      <c r="B280" s="369" t="s">
        <v>963</v>
      </c>
      <c r="C280" s="369" t="s">
        <v>1</v>
      </c>
      <c r="D280" s="369" t="s">
        <v>1</v>
      </c>
      <c r="E280" s="369" t="s">
        <v>1</v>
      </c>
      <c r="F280" s="369" t="s">
        <v>1</v>
      </c>
      <c r="G280" s="369" t="s">
        <v>1</v>
      </c>
      <c r="H280" s="369" t="s">
        <v>1</v>
      </c>
    </row>
    <row r="281" spans="1:10" ht="14.25" thickTop="1" thickBot="1" x14ac:dyDescent="0.25">
      <c r="A281" s="349" t="s">
        <v>200</v>
      </c>
      <c r="B281" s="349" t="s">
        <v>201</v>
      </c>
      <c r="C281" s="349" t="s">
        <v>211</v>
      </c>
      <c r="D281" s="349" t="s">
        <v>1</v>
      </c>
      <c r="E281" s="349" t="s">
        <v>1</v>
      </c>
      <c r="F281" s="349" t="s">
        <v>1</v>
      </c>
      <c r="G281" s="349" t="s">
        <v>1</v>
      </c>
      <c r="H281" s="349" t="s">
        <v>1</v>
      </c>
    </row>
    <row r="282" spans="1:10" ht="14.25" thickTop="1" thickBot="1" x14ac:dyDescent="0.25">
      <c r="A282" s="349" t="s">
        <v>1</v>
      </c>
      <c r="B282" s="349" t="s">
        <v>1</v>
      </c>
      <c r="C282" s="349" t="s">
        <v>203</v>
      </c>
      <c r="D282" s="349" t="s">
        <v>1</v>
      </c>
      <c r="E282" s="349" t="s">
        <v>174</v>
      </c>
      <c r="F282" s="349" t="s">
        <v>1</v>
      </c>
      <c r="G282" s="349" t="s">
        <v>205</v>
      </c>
      <c r="H282" s="349" t="s">
        <v>1</v>
      </c>
    </row>
    <row r="283" spans="1:10" ht="14.25" thickTop="1" thickBot="1" x14ac:dyDescent="0.25">
      <c r="A283" s="349" t="s">
        <v>1</v>
      </c>
      <c r="B283" s="349" t="s">
        <v>1</v>
      </c>
      <c r="C283" s="14" t="s">
        <v>202</v>
      </c>
      <c r="D283" s="14" t="s">
        <v>204</v>
      </c>
      <c r="E283" s="14" t="s">
        <v>202</v>
      </c>
      <c r="F283" s="14" t="s">
        <v>204</v>
      </c>
      <c r="G283" s="349" t="s">
        <v>1</v>
      </c>
      <c r="H283" s="349" t="s">
        <v>1</v>
      </c>
    </row>
    <row r="284" spans="1:10" ht="14.25" thickTop="1" thickBot="1" x14ac:dyDescent="0.25">
      <c r="A284" s="5"/>
      <c r="B284" s="5"/>
      <c r="C284" s="5"/>
      <c r="D284" s="5"/>
      <c r="E284" s="14">
        <f t="shared" ref="E284:F287" si="28">+C284</f>
        <v>0</v>
      </c>
      <c r="F284" s="14">
        <f t="shared" si="28"/>
        <v>0</v>
      </c>
      <c r="G284" s="404" t="e">
        <f>+F284/E284*100</f>
        <v>#DIV/0!</v>
      </c>
      <c r="H284" s="405"/>
    </row>
    <row r="285" spans="1:10" ht="14.25" thickTop="1" thickBot="1" x14ac:dyDescent="0.25">
      <c r="A285" s="5"/>
      <c r="B285" s="5"/>
      <c r="C285" s="5"/>
      <c r="D285" s="5"/>
      <c r="E285" s="14">
        <f t="shared" si="28"/>
        <v>0</v>
      </c>
      <c r="F285" s="14">
        <f t="shared" si="28"/>
        <v>0</v>
      </c>
      <c r="G285" s="404" t="e">
        <f>+F285/E285*100</f>
        <v>#DIV/0!</v>
      </c>
      <c r="H285" s="405"/>
    </row>
    <row r="286" spans="1:10" ht="14.25" thickTop="1" thickBot="1" x14ac:dyDescent="0.25">
      <c r="A286" s="5"/>
      <c r="B286" s="5"/>
      <c r="C286" s="5"/>
      <c r="D286" s="5"/>
      <c r="E286" s="14">
        <f t="shared" si="28"/>
        <v>0</v>
      </c>
      <c r="F286" s="14">
        <f t="shared" si="28"/>
        <v>0</v>
      </c>
      <c r="G286" s="404" t="e">
        <f>+F286/E286*100</f>
        <v>#DIV/0!</v>
      </c>
      <c r="H286" s="405"/>
      <c r="I286" s="432" t="s">
        <v>1015</v>
      </c>
      <c r="J286" s="433"/>
    </row>
    <row r="287" spans="1:10" ht="14.25" customHeight="1" thickTop="1" thickBot="1" x14ac:dyDescent="0.25">
      <c r="A287" s="349" t="s">
        <v>207</v>
      </c>
      <c r="B287" s="349" t="s">
        <v>1</v>
      </c>
      <c r="C287" s="14">
        <f>SUM(C284:C286)</f>
        <v>0</v>
      </c>
      <c r="D287" s="14">
        <f>SUM(D284:D286)</f>
        <v>0</v>
      </c>
      <c r="E287" s="14">
        <f t="shared" si="28"/>
        <v>0</v>
      </c>
      <c r="F287" s="14">
        <f t="shared" si="28"/>
        <v>0</v>
      </c>
      <c r="G287" s="404" t="e">
        <f>+F287/E287*100</f>
        <v>#DIV/0!</v>
      </c>
      <c r="H287" s="405"/>
      <c r="I287" s="432"/>
      <c r="J287" s="433"/>
    </row>
    <row r="288" spans="1:10" ht="14.25" customHeight="1" thickTop="1" thickBot="1" x14ac:dyDescent="0.25">
      <c r="A288" s="349" t="s">
        <v>200</v>
      </c>
      <c r="B288" s="349" t="s">
        <v>201</v>
      </c>
      <c r="C288" s="349" t="s">
        <v>831</v>
      </c>
      <c r="D288" s="349" t="s">
        <v>1</v>
      </c>
      <c r="E288" s="349" t="s">
        <v>1</v>
      </c>
      <c r="F288" s="349" t="s">
        <v>1</v>
      </c>
      <c r="G288" s="349" t="s">
        <v>1</v>
      </c>
      <c r="H288" s="349" t="s">
        <v>1</v>
      </c>
      <c r="I288" s="432"/>
      <c r="J288" s="433"/>
    </row>
    <row r="289" spans="1:10" ht="14.25" customHeight="1" thickTop="1" thickBot="1" x14ac:dyDescent="0.25">
      <c r="A289" s="349" t="s">
        <v>1</v>
      </c>
      <c r="B289" s="349" t="s">
        <v>1</v>
      </c>
      <c r="C289" s="349" t="s">
        <v>203</v>
      </c>
      <c r="D289" s="349" t="s">
        <v>1</v>
      </c>
      <c r="E289" s="349" t="s">
        <v>174</v>
      </c>
      <c r="F289" s="349" t="s">
        <v>1</v>
      </c>
      <c r="G289" s="349" t="s">
        <v>209</v>
      </c>
      <c r="H289" s="349" t="s">
        <v>1</v>
      </c>
    </row>
    <row r="290" spans="1:10" ht="14.25" thickTop="1" thickBot="1" x14ac:dyDescent="0.25">
      <c r="A290" s="349" t="s">
        <v>1</v>
      </c>
      <c r="B290" s="349" t="s">
        <v>1</v>
      </c>
      <c r="C290" s="14" t="s">
        <v>202</v>
      </c>
      <c r="D290" s="14" t="s">
        <v>208</v>
      </c>
      <c r="E290" s="14" t="s">
        <v>202</v>
      </c>
      <c r="F290" s="14" t="s">
        <v>208</v>
      </c>
      <c r="G290" s="349" t="s">
        <v>1</v>
      </c>
      <c r="H290" s="349" t="s">
        <v>1</v>
      </c>
    </row>
    <row r="291" spans="1:10" ht="14.25" thickTop="1" thickBot="1" x14ac:dyDescent="0.25">
      <c r="A291" s="5"/>
      <c r="B291" s="5"/>
      <c r="C291" s="5"/>
      <c r="D291" s="5"/>
      <c r="E291" s="14">
        <f t="shared" ref="E291:F294" si="29">+C291</f>
        <v>0</v>
      </c>
      <c r="F291" s="14">
        <f t="shared" si="29"/>
        <v>0</v>
      </c>
      <c r="G291" s="404" t="e">
        <f>+F291/E291*100</f>
        <v>#DIV/0!</v>
      </c>
      <c r="H291" s="405"/>
    </row>
    <row r="292" spans="1:10" ht="14.25" thickTop="1" thickBot="1" x14ac:dyDescent="0.25">
      <c r="A292" s="5"/>
      <c r="B292" s="5"/>
      <c r="C292" s="5"/>
      <c r="D292" s="5"/>
      <c r="E292" s="14">
        <f t="shared" si="29"/>
        <v>0</v>
      </c>
      <c r="F292" s="14">
        <f t="shared" si="29"/>
        <v>0</v>
      </c>
      <c r="G292" s="404" t="e">
        <f>+F292/E292*100</f>
        <v>#DIV/0!</v>
      </c>
      <c r="H292" s="405"/>
    </row>
    <row r="293" spans="1:10" ht="14.25" thickTop="1" thickBot="1" x14ac:dyDescent="0.25">
      <c r="A293" s="5"/>
      <c r="B293" s="5"/>
      <c r="C293" s="5"/>
      <c r="D293" s="5"/>
      <c r="E293" s="14">
        <f t="shared" si="29"/>
        <v>0</v>
      </c>
      <c r="F293" s="14">
        <f t="shared" si="29"/>
        <v>0</v>
      </c>
      <c r="G293" s="404" t="e">
        <f>+F293/E293*100</f>
        <v>#DIV/0!</v>
      </c>
      <c r="H293" s="405"/>
    </row>
    <row r="294" spans="1:10" ht="14.25" customHeight="1" thickTop="1" thickBot="1" x14ac:dyDescent="0.25">
      <c r="A294" s="349" t="s">
        <v>207</v>
      </c>
      <c r="B294" s="349" t="s">
        <v>1</v>
      </c>
      <c r="C294" s="14">
        <f>SUM(C291:C293)</f>
        <v>0</v>
      </c>
      <c r="D294" s="14">
        <f>SUM(D291:D293)</f>
        <v>0</v>
      </c>
      <c r="E294" s="14">
        <f t="shared" si="29"/>
        <v>0</v>
      </c>
      <c r="F294" s="14">
        <f t="shared" si="29"/>
        <v>0</v>
      </c>
      <c r="G294" s="404" t="e">
        <f>+F294/E294*100</f>
        <v>#DIV/0!</v>
      </c>
      <c r="H294" s="405"/>
    </row>
    <row r="295" spans="1:10" ht="13.5" thickTop="1" x14ac:dyDescent="0.2"/>
    <row r="296" spans="1:10" x14ac:dyDescent="0.2">
      <c r="B296" s="369" t="s">
        <v>212</v>
      </c>
      <c r="C296" s="369" t="s">
        <v>1</v>
      </c>
      <c r="D296" s="369" t="s">
        <v>1</v>
      </c>
      <c r="E296" s="369" t="s">
        <v>1</v>
      </c>
      <c r="F296" s="369" t="s">
        <v>1</v>
      </c>
      <c r="G296" s="369" t="s">
        <v>1</v>
      </c>
      <c r="H296" s="369" t="s">
        <v>1</v>
      </c>
    </row>
    <row r="297" spans="1:10" ht="13.5" thickBot="1" x14ac:dyDescent="0.25">
      <c r="B297" s="369" t="s">
        <v>964</v>
      </c>
      <c r="C297" s="369" t="s">
        <v>1</v>
      </c>
      <c r="D297" s="369" t="s">
        <v>1</v>
      </c>
      <c r="E297" s="369" t="s">
        <v>1</v>
      </c>
      <c r="F297" s="369" t="s">
        <v>1</v>
      </c>
      <c r="G297" s="369" t="s">
        <v>1</v>
      </c>
      <c r="H297" s="369" t="s">
        <v>1</v>
      </c>
    </row>
    <row r="298" spans="1:10" ht="14.25" thickTop="1" thickBot="1" x14ac:dyDescent="0.25">
      <c r="A298" s="349" t="s">
        <v>200</v>
      </c>
      <c r="B298" s="349" t="s">
        <v>201</v>
      </c>
      <c r="C298" s="349" t="s">
        <v>213</v>
      </c>
      <c r="D298" s="349" t="s">
        <v>1</v>
      </c>
      <c r="E298" s="349" t="s">
        <v>1</v>
      </c>
      <c r="F298" s="349" t="s">
        <v>1</v>
      </c>
      <c r="G298" s="349" t="s">
        <v>1</v>
      </c>
      <c r="H298" s="349" t="s">
        <v>1</v>
      </c>
    </row>
    <row r="299" spans="1:10" ht="14.25" thickTop="1" thickBot="1" x14ac:dyDescent="0.25">
      <c r="A299" s="349" t="s">
        <v>1</v>
      </c>
      <c r="B299" s="349" t="s">
        <v>1</v>
      </c>
      <c r="C299" s="349" t="s">
        <v>203</v>
      </c>
      <c r="D299" s="349" t="s">
        <v>1</v>
      </c>
      <c r="E299" s="349" t="s">
        <v>174</v>
      </c>
      <c r="F299" s="349" t="s">
        <v>1</v>
      </c>
      <c r="G299" s="349" t="s">
        <v>205</v>
      </c>
      <c r="H299" s="349" t="s">
        <v>1</v>
      </c>
    </row>
    <row r="300" spans="1:10" ht="14.25" thickTop="1" thickBot="1" x14ac:dyDescent="0.25">
      <c r="A300" s="349" t="s">
        <v>1</v>
      </c>
      <c r="B300" s="349" t="s">
        <v>1</v>
      </c>
      <c r="C300" s="12" t="s">
        <v>202</v>
      </c>
      <c r="D300" s="12" t="s">
        <v>204</v>
      </c>
      <c r="E300" s="12" t="s">
        <v>202</v>
      </c>
      <c r="F300" s="12" t="s">
        <v>204</v>
      </c>
      <c r="G300" s="349" t="s">
        <v>1</v>
      </c>
      <c r="H300" s="349" t="s">
        <v>1</v>
      </c>
    </row>
    <row r="301" spans="1:10" ht="14.25" thickTop="1" thickBot="1" x14ac:dyDescent="0.25">
      <c r="A301" s="5" t="s">
        <v>0</v>
      </c>
      <c r="B301" s="5"/>
      <c r="C301" s="26"/>
      <c r="D301" s="26"/>
      <c r="E301" s="13">
        <f>+C301</f>
        <v>0</v>
      </c>
      <c r="F301" s="13">
        <f>+D301</f>
        <v>0</v>
      </c>
      <c r="G301" s="426" t="e">
        <f>+F301/E301*100</f>
        <v>#DIV/0!</v>
      </c>
      <c r="H301" s="427"/>
    </row>
    <row r="302" spans="1:10" ht="14.25" thickTop="1" thickBot="1" x14ac:dyDescent="0.25">
      <c r="A302" s="5" t="s">
        <v>84</v>
      </c>
      <c r="B302" s="5"/>
      <c r="C302" s="26"/>
      <c r="D302" s="26"/>
      <c r="E302" s="13">
        <f t="shared" ref="E302:E303" si="30">+C302</f>
        <v>0</v>
      </c>
      <c r="F302" s="13">
        <f t="shared" ref="F302:F303" si="31">+D302</f>
        <v>0</v>
      </c>
      <c r="G302" s="426" t="e">
        <f t="shared" ref="G302:G303" si="32">+F302/E302*100</f>
        <v>#DIV/0!</v>
      </c>
      <c r="H302" s="427"/>
      <c r="I302" s="432" t="s">
        <v>1015</v>
      </c>
      <c r="J302" s="433"/>
    </row>
    <row r="303" spans="1:10" ht="14.25" thickTop="1" thickBot="1" x14ac:dyDescent="0.25">
      <c r="A303" s="349" t="s">
        <v>207</v>
      </c>
      <c r="B303" s="349" t="s">
        <v>1</v>
      </c>
      <c r="C303" s="13">
        <f>SUM(C301:C302)</f>
        <v>0</v>
      </c>
      <c r="D303" s="13">
        <f>SUM(D301:D302)</f>
        <v>0</v>
      </c>
      <c r="E303" s="13">
        <f t="shared" si="30"/>
        <v>0</v>
      </c>
      <c r="F303" s="13">
        <f t="shared" si="31"/>
        <v>0</v>
      </c>
      <c r="G303" s="426" t="e">
        <f t="shared" si="32"/>
        <v>#DIV/0!</v>
      </c>
      <c r="H303" s="427"/>
      <c r="I303" s="432"/>
      <c r="J303" s="433"/>
    </row>
    <row r="304" spans="1:10" ht="14.25" thickTop="1" thickBot="1" x14ac:dyDescent="0.25">
      <c r="B304" s="349" t="s">
        <v>201</v>
      </c>
      <c r="C304" s="349" t="s">
        <v>214</v>
      </c>
      <c r="D304" s="349" t="s">
        <v>1</v>
      </c>
      <c r="E304" s="349" t="s">
        <v>1</v>
      </c>
      <c r="F304" s="349" t="s">
        <v>1</v>
      </c>
      <c r="G304" s="349" t="s">
        <v>1</v>
      </c>
      <c r="H304" s="349" t="s">
        <v>1</v>
      </c>
      <c r="I304" s="432"/>
      <c r="J304" s="433"/>
    </row>
    <row r="305" spans="1:10" ht="14.25" thickTop="1" thickBot="1" x14ac:dyDescent="0.25">
      <c r="B305" s="349" t="s">
        <v>1</v>
      </c>
      <c r="C305" s="349" t="s">
        <v>203</v>
      </c>
      <c r="D305" s="349" t="s">
        <v>1</v>
      </c>
      <c r="E305" s="349" t="s">
        <v>174</v>
      </c>
      <c r="F305" s="349" t="s">
        <v>1</v>
      </c>
      <c r="G305" s="349" t="s">
        <v>209</v>
      </c>
      <c r="H305" s="349" t="s">
        <v>1</v>
      </c>
    </row>
    <row r="306" spans="1:10" ht="14.25" thickTop="1" thickBot="1" x14ac:dyDescent="0.25">
      <c r="B306" s="349" t="s">
        <v>1</v>
      </c>
      <c r="C306" s="12" t="s">
        <v>202</v>
      </c>
      <c r="D306" s="12" t="s">
        <v>208</v>
      </c>
      <c r="E306" s="12" t="s">
        <v>202</v>
      </c>
      <c r="F306" s="12" t="s">
        <v>208</v>
      </c>
      <c r="G306" s="349" t="s">
        <v>1</v>
      </c>
      <c r="H306" s="349" t="s">
        <v>1</v>
      </c>
    </row>
    <row r="307" spans="1:10" ht="14.25" thickTop="1" thickBot="1" x14ac:dyDescent="0.25">
      <c r="A307" s="5" t="s">
        <v>0</v>
      </c>
      <c r="B307" s="5"/>
      <c r="C307" s="94">
        <f>+C301</f>
        <v>0</v>
      </c>
      <c r="D307" s="5"/>
      <c r="E307" s="14">
        <f>+C307</f>
        <v>0</v>
      </c>
      <c r="F307" s="14">
        <f>+D307</f>
        <v>0</v>
      </c>
      <c r="G307" s="372" t="e">
        <f>+E307/F307*100</f>
        <v>#DIV/0!</v>
      </c>
      <c r="H307" s="372"/>
    </row>
    <row r="308" spans="1:10" ht="14.25" thickTop="1" thickBot="1" x14ac:dyDescent="0.25">
      <c r="A308" s="5" t="s">
        <v>84</v>
      </c>
      <c r="B308" s="5"/>
      <c r="C308" s="94">
        <f>+C302</f>
        <v>0</v>
      </c>
      <c r="D308" s="5"/>
      <c r="E308" s="14">
        <f t="shared" ref="E308:E309" si="33">+C308</f>
        <v>0</v>
      </c>
      <c r="F308" s="14">
        <f t="shared" ref="F308:F309" si="34">+D308</f>
        <v>0</v>
      </c>
      <c r="G308" s="372" t="e">
        <f t="shared" ref="G308:G309" si="35">+E308/F308*100</f>
        <v>#DIV/0!</v>
      </c>
      <c r="H308" s="372"/>
    </row>
    <row r="309" spans="1:10" ht="14.25" thickTop="1" thickBot="1" x14ac:dyDescent="0.25">
      <c r="A309" s="349" t="s">
        <v>207</v>
      </c>
      <c r="B309" s="349" t="s">
        <v>1</v>
      </c>
      <c r="C309" s="14">
        <f>SUM(C307:C308)</f>
        <v>0</v>
      </c>
      <c r="D309" s="14">
        <f>SUM(D307:D308)</f>
        <v>0</v>
      </c>
      <c r="E309" s="14">
        <f t="shared" si="33"/>
        <v>0</v>
      </c>
      <c r="F309" s="14">
        <f t="shared" si="34"/>
        <v>0</v>
      </c>
      <c r="G309" s="372" t="e">
        <f t="shared" si="35"/>
        <v>#DIV/0!</v>
      </c>
      <c r="H309" s="372"/>
    </row>
    <row r="310" spans="1:10" ht="13.5" thickTop="1" x14ac:dyDescent="0.2"/>
    <row r="311" spans="1:10" x14ac:dyDescent="0.2">
      <c r="B311" s="369" t="s">
        <v>212</v>
      </c>
      <c r="C311" s="369" t="s">
        <v>1</v>
      </c>
      <c r="D311" s="369" t="s">
        <v>1</v>
      </c>
      <c r="E311" s="369" t="s">
        <v>1</v>
      </c>
      <c r="F311" s="369" t="s">
        <v>1</v>
      </c>
      <c r="G311" s="369" t="s">
        <v>1</v>
      </c>
      <c r="H311" s="369" t="s">
        <v>1</v>
      </c>
    </row>
    <row r="312" spans="1:10" ht="13.5" thickBot="1" x14ac:dyDescent="0.25">
      <c r="B312" s="369" t="s">
        <v>965</v>
      </c>
      <c r="C312" s="369" t="s">
        <v>1</v>
      </c>
      <c r="D312" s="369" t="s">
        <v>1</v>
      </c>
      <c r="E312" s="369" t="s">
        <v>1</v>
      </c>
      <c r="F312" s="369" t="s">
        <v>1</v>
      </c>
      <c r="G312" s="369" t="s">
        <v>1</v>
      </c>
      <c r="H312" s="369" t="s">
        <v>1</v>
      </c>
    </row>
    <row r="313" spans="1:10" ht="14.25" thickTop="1" thickBot="1" x14ac:dyDescent="0.25">
      <c r="A313" s="349" t="s">
        <v>200</v>
      </c>
      <c r="B313" s="349" t="s">
        <v>201</v>
      </c>
      <c r="C313" s="349" t="s">
        <v>213</v>
      </c>
      <c r="D313" s="349" t="s">
        <v>1</v>
      </c>
      <c r="E313" s="349" t="s">
        <v>1</v>
      </c>
      <c r="F313" s="349" t="s">
        <v>1</v>
      </c>
      <c r="G313" s="349" t="s">
        <v>1</v>
      </c>
      <c r="H313" s="349" t="s">
        <v>1</v>
      </c>
    </row>
    <row r="314" spans="1:10" ht="14.25" thickTop="1" thickBot="1" x14ac:dyDescent="0.25">
      <c r="A314" s="349" t="s">
        <v>1</v>
      </c>
      <c r="B314" s="349" t="s">
        <v>1</v>
      </c>
      <c r="C314" s="349" t="s">
        <v>203</v>
      </c>
      <c r="D314" s="349" t="s">
        <v>1</v>
      </c>
      <c r="E314" s="349" t="s">
        <v>174</v>
      </c>
      <c r="F314" s="349" t="s">
        <v>1</v>
      </c>
      <c r="G314" s="349" t="s">
        <v>205</v>
      </c>
      <c r="H314" s="349" t="s">
        <v>1</v>
      </c>
    </row>
    <row r="315" spans="1:10" ht="14.25" thickTop="1" thickBot="1" x14ac:dyDescent="0.25">
      <c r="A315" s="349" t="s">
        <v>1</v>
      </c>
      <c r="B315" s="349" t="s">
        <v>1</v>
      </c>
      <c r="C315" s="12" t="s">
        <v>202</v>
      </c>
      <c r="D315" s="12" t="s">
        <v>204</v>
      </c>
      <c r="E315" s="12" t="s">
        <v>202</v>
      </c>
      <c r="F315" s="12" t="s">
        <v>204</v>
      </c>
      <c r="G315" s="349" t="s">
        <v>1</v>
      </c>
      <c r="H315" s="349" t="s">
        <v>1</v>
      </c>
    </row>
    <row r="316" spans="1:10" ht="14.25" thickTop="1" thickBot="1" x14ac:dyDescent="0.25">
      <c r="A316" s="5" t="s">
        <v>0</v>
      </c>
      <c r="B316" s="5"/>
      <c r="C316" s="5"/>
      <c r="D316" s="5"/>
      <c r="E316" s="14">
        <f>+C316</f>
        <v>0</v>
      </c>
      <c r="F316" s="14">
        <f>+D316</f>
        <v>0</v>
      </c>
      <c r="G316" s="372" t="e">
        <f>+F316/E316*100</f>
        <v>#DIV/0!</v>
      </c>
      <c r="H316" s="372"/>
    </row>
    <row r="317" spans="1:10" ht="14.25" thickTop="1" thickBot="1" x14ac:dyDescent="0.25">
      <c r="A317" s="5" t="s">
        <v>84</v>
      </c>
      <c r="B317" s="5"/>
      <c r="C317" s="5"/>
      <c r="D317" s="5"/>
      <c r="E317" s="14">
        <f t="shared" ref="E317:E318" si="36">+C317</f>
        <v>0</v>
      </c>
      <c r="F317" s="14">
        <f t="shared" ref="F317:F318" si="37">+D317</f>
        <v>0</v>
      </c>
      <c r="G317" s="372" t="e">
        <f t="shared" ref="G317:G318" si="38">+F317/E317*100</f>
        <v>#DIV/0!</v>
      </c>
      <c r="H317" s="372"/>
    </row>
    <row r="318" spans="1:10" ht="14.25" thickTop="1" thickBot="1" x14ac:dyDescent="0.25">
      <c r="A318" s="349" t="s">
        <v>207</v>
      </c>
      <c r="B318" s="349" t="s">
        <v>1</v>
      </c>
      <c r="C318" s="14">
        <f>SUM(C316:C317)</f>
        <v>0</v>
      </c>
      <c r="D318" s="14">
        <f>SUM(D316:D317)</f>
        <v>0</v>
      </c>
      <c r="E318" s="14">
        <f t="shared" si="36"/>
        <v>0</v>
      </c>
      <c r="F318" s="14">
        <f t="shared" si="37"/>
        <v>0</v>
      </c>
      <c r="G318" s="372" t="e">
        <f t="shared" si="38"/>
        <v>#DIV/0!</v>
      </c>
      <c r="H318" s="372"/>
      <c r="I318" s="432" t="s">
        <v>1015</v>
      </c>
      <c r="J318" s="433"/>
    </row>
    <row r="319" spans="1:10" ht="14.25" thickTop="1" thickBot="1" x14ac:dyDescent="0.25">
      <c r="B319" s="349" t="s">
        <v>201</v>
      </c>
      <c r="C319" s="349" t="s">
        <v>213</v>
      </c>
      <c r="D319" s="349" t="s">
        <v>1</v>
      </c>
      <c r="E319" s="349" t="s">
        <v>1</v>
      </c>
      <c r="F319" s="349" t="s">
        <v>1</v>
      </c>
      <c r="G319" s="349" t="s">
        <v>1</v>
      </c>
      <c r="H319" s="349" t="s">
        <v>1</v>
      </c>
      <c r="I319" s="432"/>
      <c r="J319" s="433"/>
    </row>
    <row r="320" spans="1:10" ht="14.25" thickTop="1" thickBot="1" x14ac:dyDescent="0.25">
      <c r="B320" s="349" t="s">
        <v>1</v>
      </c>
      <c r="C320" s="349" t="s">
        <v>203</v>
      </c>
      <c r="D320" s="349" t="s">
        <v>1</v>
      </c>
      <c r="E320" s="349" t="s">
        <v>174</v>
      </c>
      <c r="F320" s="349" t="s">
        <v>1</v>
      </c>
      <c r="G320" s="349" t="s">
        <v>205</v>
      </c>
      <c r="H320" s="349" t="s">
        <v>1</v>
      </c>
      <c r="I320" s="432"/>
      <c r="J320" s="433"/>
    </row>
    <row r="321" spans="1:8" ht="14.25" thickTop="1" thickBot="1" x14ac:dyDescent="0.25">
      <c r="B321" s="349" t="s">
        <v>1</v>
      </c>
      <c r="C321" s="14" t="s">
        <v>202</v>
      </c>
      <c r="D321" s="14" t="s">
        <v>204</v>
      </c>
      <c r="E321" s="14" t="s">
        <v>202</v>
      </c>
      <c r="F321" s="14" t="s">
        <v>204</v>
      </c>
      <c r="G321" s="349" t="s">
        <v>1</v>
      </c>
      <c r="H321" s="349" t="s">
        <v>1</v>
      </c>
    </row>
    <row r="322" spans="1:8" ht="14.25" thickTop="1" thickBot="1" x14ac:dyDescent="0.25">
      <c r="A322" s="5" t="s">
        <v>0</v>
      </c>
      <c r="B322" s="5"/>
      <c r="C322" s="93">
        <f>+C316</f>
        <v>0</v>
      </c>
      <c r="D322" s="5"/>
      <c r="E322" s="14">
        <f>+C322</f>
        <v>0</v>
      </c>
      <c r="F322" s="14">
        <f>+D322</f>
        <v>0</v>
      </c>
      <c r="G322" s="372" t="e">
        <f>+F322/E322*100</f>
        <v>#DIV/0!</v>
      </c>
      <c r="H322" s="372"/>
    </row>
    <row r="323" spans="1:8" ht="14.25" thickTop="1" thickBot="1" x14ac:dyDescent="0.25">
      <c r="A323" s="5" t="s">
        <v>84</v>
      </c>
      <c r="B323" s="5"/>
      <c r="C323" s="93">
        <f>+C317</f>
        <v>0</v>
      </c>
      <c r="D323" s="5"/>
      <c r="E323" s="14">
        <f t="shared" ref="E323:E324" si="39">+C323</f>
        <v>0</v>
      </c>
      <c r="F323" s="14">
        <f t="shared" ref="F323:F324" si="40">+D323</f>
        <v>0</v>
      </c>
      <c r="G323" s="372" t="e">
        <f t="shared" ref="G323:G324" si="41">+F323/E323*100</f>
        <v>#DIV/0!</v>
      </c>
      <c r="H323" s="372"/>
    </row>
    <row r="324" spans="1:8" ht="14.25" thickTop="1" thickBot="1" x14ac:dyDescent="0.25">
      <c r="A324" s="349" t="s">
        <v>207</v>
      </c>
      <c r="B324" s="349" t="s">
        <v>1</v>
      </c>
      <c r="C324" s="14">
        <f>SUM(C322:C323)</f>
        <v>0</v>
      </c>
      <c r="D324" s="14">
        <f>SUM(D322:D323)</f>
        <v>0</v>
      </c>
      <c r="E324" s="14">
        <f t="shared" si="39"/>
        <v>0</v>
      </c>
      <c r="F324" s="14">
        <f t="shared" si="40"/>
        <v>0</v>
      </c>
      <c r="G324" s="372" t="e">
        <f t="shared" si="41"/>
        <v>#DIV/0!</v>
      </c>
      <c r="H324" s="372"/>
    </row>
    <row r="325" spans="1:8" ht="13.5" thickTop="1" x14ac:dyDescent="0.2"/>
    <row r="327" spans="1:8" x14ac:dyDescent="0.2">
      <c r="B327" s="369" t="s">
        <v>215</v>
      </c>
      <c r="C327" s="369" t="s">
        <v>1</v>
      </c>
      <c r="D327" s="369" t="s">
        <v>1</v>
      </c>
      <c r="E327" s="369" t="s">
        <v>1</v>
      </c>
      <c r="F327" s="369" t="s">
        <v>1</v>
      </c>
      <c r="G327" s="369" t="s">
        <v>1</v>
      </c>
      <c r="H327" s="369" t="s">
        <v>1</v>
      </c>
    </row>
    <row r="328" spans="1:8" ht="13.5" thickBot="1" x14ac:dyDescent="0.25">
      <c r="B328" s="369" t="s">
        <v>216</v>
      </c>
      <c r="C328" s="369" t="s">
        <v>1</v>
      </c>
      <c r="D328" s="369" t="s">
        <v>1</v>
      </c>
      <c r="E328" s="369" t="s">
        <v>1</v>
      </c>
      <c r="F328" s="369" t="s">
        <v>1</v>
      </c>
      <c r="G328" s="369" t="s">
        <v>1</v>
      </c>
      <c r="H328" s="369" t="s">
        <v>1</v>
      </c>
    </row>
    <row r="329" spans="1:8" ht="39" customHeight="1" thickTop="1" thickBot="1" x14ac:dyDescent="0.25">
      <c r="A329" s="12" t="s">
        <v>200</v>
      </c>
      <c r="B329" s="12" t="s">
        <v>959</v>
      </c>
      <c r="C329" s="349" t="s">
        <v>218</v>
      </c>
      <c r="D329" s="349" t="s">
        <v>1</v>
      </c>
      <c r="E329" s="349" t="s">
        <v>219</v>
      </c>
      <c r="F329" s="349" t="s">
        <v>1</v>
      </c>
      <c r="G329" s="349" t="s">
        <v>220</v>
      </c>
      <c r="H329" s="349" t="s">
        <v>1</v>
      </c>
    </row>
    <row r="330" spans="1:8" ht="14.25" thickTop="1" thickBot="1" x14ac:dyDescent="0.25">
      <c r="A330" s="91" t="s">
        <v>0</v>
      </c>
      <c r="B330" s="323" t="s">
        <v>71</v>
      </c>
      <c r="C330" s="436">
        <v>31</v>
      </c>
      <c r="D330" s="436" t="s">
        <v>1</v>
      </c>
      <c r="E330" s="436">
        <v>26</v>
      </c>
      <c r="F330" s="436" t="s">
        <v>1</v>
      </c>
      <c r="G330" s="437">
        <f>+E330/C330*100</f>
        <v>83.870967741935488</v>
      </c>
      <c r="H330" s="437" t="s">
        <v>1</v>
      </c>
    </row>
    <row r="331" spans="1:8" ht="14.25" thickTop="1" thickBot="1" x14ac:dyDescent="0.25">
      <c r="A331" s="91" t="s">
        <v>84</v>
      </c>
      <c r="B331" s="323" t="s">
        <v>75</v>
      </c>
      <c r="C331" s="436">
        <v>36</v>
      </c>
      <c r="D331" s="436" t="s">
        <v>1</v>
      </c>
      <c r="E331" s="436">
        <v>27</v>
      </c>
      <c r="F331" s="436" t="s">
        <v>1</v>
      </c>
      <c r="G331" s="437">
        <f>+E331/C331*100</f>
        <v>75</v>
      </c>
      <c r="H331" s="437" t="s">
        <v>1</v>
      </c>
    </row>
    <row r="332" spans="1:8" ht="14.25" thickTop="1" thickBot="1" x14ac:dyDescent="0.25">
      <c r="A332" s="91" t="s">
        <v>85</v>
      </c>
      <c r="B332" s="323" t="s">
        <v>222</v>
      </c>
      <c r="C332" s="436" t="s">
        <v>1009</v>
      </c>
      <c r="D332" s="436" t="s">
        <v>1</v>
      </c>
      <c r="E332" s="436">
        <v>43</v>
      </c>
      <c r="F332" s="436" t="s">
        <v>1</v>
      </c>
      <c r="G332" s="437">
        <f t="shared" ref="G332:G337" si="42">+E332/C332*100</f>
        <v>91.489361702127653</v>
      </c>
      <c r="H332" s="437" t="s">
        <v>1</v>
      </c>
    </row>
    <row r="333" spans="1:8" ht="14.25" thickTop="1" thickBot="1" x14ac:dyDescent="0.25">
      <c r="A333" s="91" t="s">
        <v>86</v>
      </c>
      <c r="B333" s="323" t="s">
        <v>223</v>
      </c>
      <c r="C333" s="436">
        <v>46</v>
      </c>
      <c r="D333" s="436" t="s">
        <v>1</v>
      </c>
      <c r="E333" s="436">
        <v>7</v>
      </c>
      <c r="F333" s="436" t="s">
        <v>1</v>
      </c>
      <c r="G333" s="437">
        <f t="shared" si="42"/>
        <v>15.217391304347828</v>
      </c>
      <c r="H333" s="437" t="s">
        <v>1</v>
      </c>
    </row>
    <row r="334" spans="1:8" ht="14.25" thickTop="1" thickBot="1" x14ac:dyDescent="0.25">
      <c r="A334" s="91" t="s">
        <v>87</v>
      </c>
      <c r="B334" s="323" t="s">
        <v>224</v>
      </c>
      <c r="C334" s="436" t="s">
        <v>1010</v>
      </c>
      <c r="D334" s="436" t="s">
        <v>1</v>
      </c>
      <c r="E334" s="436">
        <v>15</v>
      </c>
      <c r="F334" s="436" t="s">
        <v>1</v>
      </c>
      <c r="G334" s="437">
        <f t="shared" si="42"/>
        <v>35.714285714285715</v>
      </c>
      <c r="H334" s="437" t="s">
        <v>1</v>
      </c>
    </row>
    <row r="335" spans="1:8" ht="14.25" thickTop="1" thickBot="1" x14ac:dyDescent="0.25">
      <c r="A335" s="91" t="s">
        <v>88</v>
      </c>
      <c r="B335" s="323" t="s">
        <v>1008</v>
      </c>
      <c r="C335" s="436">
        <v>47</v>
      </c>
      <c r="D335" s="436" t="s">
        <v>1</v>
      </c>
      <c r="E335" s="436">
        <v>5</v>
      </c>
      <c r="F335" s="436" t="s">
        <v>1</v>
      </c>
      <c r="G335" s="437">
        <f t="shared" si="42"/>
        <v>10.638297872340425</v>
      </c>
      <c r="H335" s="437" t="s">
        <v>1</v>
      </c>
    </row>
    <row r="336" spans="1:8" ht="14.25" thickTop="1" thickBot="1" x14ac:dyDescent="0.25">
      <c r="A336" s="91" t="s">
        <v>89</v>
      </c>
      <c r="B336" s="323">
        <v>2018</v>
      </c>
      <c r="C336" s="428">
        <v>0</v>
      </c>
      <c r="D336" s="428"/>
      <c r="E336" s="438">
        <v>0</v>
      </c>
      <c r="F336" s="439"/>
      <c r="G336" s="437" t="e">
        <f t="shared" ref="G336" si="43">+E336/C336*100</f>
        <v>#DIV/0!</v>
      </c>
      <c r="H336" s="437" t="s">
        <v>1</v>
      </c>
    </row>
    <row r="337" spans="1:10" ht="14.25" thickTop="1" thickBot="1" x14ac:dyDescent="0.25">
      <c r="A337" s="349" t="s">
        <v>207</v>
      </c>
      <c r="B337" s="349" t="s">
        <v>1</v>
      </c>
      <c r="C337" s="399">
        <f>SUM(C330:D336)</f>
        <v>160</v>
      </c>
      <c r="D337" s="399"/>
      <c r="E337" s="399">
        <f>SUM(E330:F336)</f>
        <v>123</v>
      </c>
      <c r="F337" s="399"/>
      <c r="G337" s="437">
        <f t="shared" si="42"/>
        <v>76.875</v>
      </c>
      <c r="H337" s="437" t="s">
        <v>1</v>
      </c>
    </row>
    <row r="338" spans="1:10" ht="13.5" thickTop="1" x14ac:dyDescent="0.2"/>
    <row r="340" spans="1:10" x14ac:dyDescent="0.2">
      <c r="B340" s="369" t="s">
        <v>835</v>
      </c>
      <c r="C340" s="369" t="s">
        <v>1</v>
      </c>
      <c r="D340" s="369" t="s">
        <v>1</v>
      </c>
      <c r="E340" s="369" t="s">
        <v>1</v>
      </c>
      <c r="F340" s="369" t="s">
        <v>1</v>
      </c>
      <c r="G340" s="369" t="s">
        <v>1</v>
      </c>
      <c r="H340" s="369" t="s">
        <v>1</v>
      </c>
    </row>
    <row r="341" spans="1:10" ht="13.5" thickBot="1" x14ac:dyDescent="0.25">
      <c r="B341" s="369" t="s">
        <v>834</v>
      </c>
      <c r="C341" s="369" t="s">
        <v>1</v>
      </c>
      <c r="D341" s="369" t="s">
        <v>1</v>
      </c>
      <c r="E341" s="369" t="s">
        <v>1</v>
      </c>
      <c r="F341" s="369" t="s">
        <v>1</v>
      </c>
      <c r="G341" s="369" t="s">
        <v>1</v>
      </c>
      <c r="H341" s="369" t="s">
        <v>1</v>
      </c>
    </row>
    <row r="342" spans="1:10" ht="39" customHeight="1" thickTop="1" thickBot="1" x14ac:dyDescent="0.25">
      <c r="A342" s="12" t="s">
        <v>200</v>
      </c>
      <c r="B342" s="12" t="s">
        <v>217</v>
      </c>
      <c r="C342" s="349" t="s">
        <v>218</v>
      </c>
      <c r="D342" s="349" t="s">
        <v>1</v>
      </c>
      <c r="E342" s="349" t="s">
        <v>219</v>
      </c>
      <c r="F342" s="349" t="s">
        <v>1</v>
      </c>
      <c r="G342" s="349" t="s">
        <v>220</v>
      </c>
      <c r="H342" s="349" t="s">
        <v>1</v>
      </c>
    </row>
    <row r="343" spans="1:10" ht="14.25" thickTop="1" thickBot="1" x14ac:dyDescent="0.25">
      <c r="A343" s="12" t="s">
        <v>0</v>
      </c>
      <c r="B343" s="19"/>
      <c r="C343" s="436"/>
      <c r="D343" s="436"/>
      <c r="E343" s="436"/>
      <c r="F343" s="436"/>
      <c r="G343" s="440" t="e">
        <f>+E343/C343*100</f>
        <v>#DIV/0!</v>
      </c>
      <c r="H343" s="440"/>
      <c r="I343" s="432" t="s">
        <v>1015</v>
      </c>
      <c r="J343" s="433"/>
    </row>
    <row r="344" spans="1:10" ht="14.25" thickTop="1" thickBot="1" x14ac:dyDescent="0.25">
      <c r="A344" s="12" t="s">
        <v>84</v>
      </c>
      <c r="B344" s="19"/>
      <c r="C344" s="436"/>
      <c r="D344" s="436"/>
      <c r="E344" s="436"/>
      <c r="F344" s="436"/>
      <c r="G344" s="440" t="e">
        <f t="shared" ref="G344:G345" si="44">+E344/C344*100</f>
        <v>#DIV/0!</v>
      </c>
      <c r="H344" s="440"/>
      <c r="I344" s="432"/>
      <c r="J344" s="433"/>
    </row>
    <row r="345" spans="1:10" ht="14.25" thickTop="1" thickBot="1" x14ac:dyDescent="0.25">
      <c r="A345" s="349" t="s">
        <v>207</v>
      </c>
      <c r="B345" s="349" t="s">
        <v>1</v>
      </c>
      <c r="C345" s="349">
        <f>SUM(C343:D344)</f>
        <v>0</v>
      </c>
      <c r="D345" s="349" t="s">
        <v>1</v>
      </c>
      <c r="E345" s="349">
        <f>SUM(E343:F344)</f>
        <v>0</v>
      </c>
      <c r="F345" s="349" t="s">
        <v>1</v>
      </c>
      <c r="G345" s="440" t="e">
        <f t="shared" si="44"/>
        <v>#DIV/0!</v>
      </c>
      <c r="H345" s="440"/>
      <c r="I345" s="432"/>
      <c r="J345" s="433"/>
    </row>
    <row r="346" spans="1:10" ht="13.5" thickTop="1" x14ac:dyDescent="0.2"/>
    <row r="347" spans="1:10" x14ac:dyDescent="0.2">
      <c r="B347" s="369" t="s">
        <v>225</v>
      </c>
      <c r="C347" s="369" t="s">
        <v>1</v>
      </c>
      <c r="D347" s="369" t="s">
        <v>1</v>
      </c>
      <c r="E347" s="369" t="s">
        <v>1</v>
      </c>
      <c r="F347" s="369" t="s">
        <v>1</v>
      </c>
      <c r="G347" s="369" t="s">
        <v>1</v>
      </c>
      <c r="H347" s="369" t="s">
        <v>1</v>
      </c>
    </row>
    <row r="348" spans="1:10" ht="13.5" thickBot="1" x14ac:dyDescent="0.25">
      <c r="B348" s="369" t="s">
        <v>226</v>
      </c>
      <c r="C348" s="369" t="s">
        <v>1</v>
      </c>
      <c r="D348" s="369" t="s">
        <v>1</v>
      </c>
      <c r="E348" s="369" t="s">
        <v>1</v>
      </c>
      <c r="F348" s="369" t="s">
        <v>1</v>
      </c>
      <c r="G348" s="369" t="s">
        <v>1</v>
      </c>
      <c r="H348" s="369" t="s">
        <v>1</v>
      </c>
    </row>
    <row r="349" spans="1:10" ht="39" customHeight="1" thickTop="1" thickBot="1" x14ac:dyDescent="0.25">
      <c r="A349" s="95" t="s">
        <v>200</v>
      </c>
      <c r="B349" s="95" t="s">
        <v>217</v>
      </c>
      <c r="C349" s="349" t="s">
        <v>218</v>
      </c>
      <c r="D349" s="349" t="s">
        <v>1</v>
      </c>
      <c r="E349" s="349" t="s">
        <v>219</v>
      </c>
      <c r="F349" s="349" t="s">
        <v>1</v>
      </c>
      <c r="G349" s="349" t="s">
        <v>220</v>
      </c>
      <c r="H349" s="349" t="s">
        <v>1</v>
      </c>
    </row>
    <row r="350" spans="1:10" ht="14.25" thickTop="1" thickBot="1" x14ac:dyDescent="0.25">
      <c r="A350" s="95" t="s">
        <v>0</v>
      </c>
      <c r="B350" s="19"/>
      <c r="C350" s="428"/>
      <c r="D350" s="428"/>
      <c r="E350" s="428"/>
      <c r="F350" s="428"/>
      <c r="G350" s="429" t="e">
        <f t="shared" ref="G350:G351" si="45">+E350/C350*100</f>
        <v>#DIV/0!</v>
      </c>
      <c r="H350" s="429" t="s">
        <v>1</v>
      </c>
      <c r="I350" s="432" t="s">
        <v>1015</v>
      </c>
      <c r="J350" s="433"/>
    </row>
    <row r="351" spans="1:10" ht="14.25" thickTop="1" thickBot="1" x14ac:dyDescent="0.25">
      <c r="A351" s="95" t="s">
        <v>84</v>
      </c>
      <c r="B351" s="19"/>
      <c r="C351" s="428"/>
      <c r="D351" s="428"/>
      <c r="E351" s="428"/>
      <c r="F351" s="428"/>
      <c r="G351" s="429" t="e">
        <f t="shared" si="45"/>
        <v>#DIV/0!</v>
      </c>
      <c r="H351" s="429" t="s">
        <v>1</v>
      </c>
      <c r="I351" s="432"/>
      <c r="J351" s="433"/>
    </row>
    <row r="352" spans="1:10" ht="14.25" thickTop="1" thickBot="1" x14ac:dyDescent="0.25">
      <c r="A352" s="349" t="s">
        <v>207</v>
      </c>
      <c r="B352" s="349" t="s">
        <v>1</v>
      </c>
      <c r="C352" s="399">
        <f>SUM(C350:D351)</f>
        <v>0</v>
      </c>
      <c r="D352" s="399"/>
      <c r="E352" s="399">
        <f>SUM(E350:F351)</f>
        <v>0</v>
      </c>
      <c r="F352" s="399"/>
      <c r="G352" s="429" t="e">
        <f t="shared" ref="G352" si="46">+E352/C352*100</f>
        <v>#DIV/0!</v>
      </c>
      <c r="H352" s="429" t="s">
        <v>1</v>
      </c>
      <c r="I352" s="432"/>
      <c r="J352" s="433"/>
    </row>
    <row r="353" spans="1:13" ht="13.5" thickTop="1" x14ac:dyDescent="0.2"/>
    <row r="355" spans="1:13" ht="15" x14ac:dyDescent="0.25">
      <c r="A355" s="2" t="s">
        <v>227</v>
      </c>
      <c r="B355" s="204"/>
    </row>
    <row r="357" spans="1:13" s="117" customFormat="1" x14ac:dyDescent="0.2">
      <c r="B357" s="367" t="s">
        <v>228</v>
      </c>
      <c r="C357" s="367"/>
      <c r="D357" s="367"/>
      <c r="E357" s="367"/>
      <c r="F357" s="367"/>
      <c r="G357" s="367"/>
      <c r="H357" s="367"/>
      <c r="I357" s="367"/>
      <c r="J357" s="367"/>
      <c r="K357" s="147"/>
      <c r="L357" s="147"/>
      <c r="M357" s="147"/>
    </row>
    <row r="358" spans="1:13" s="117" customFormat="1" ht="13.5" thickBot="1" x14ac:dyDescent="0.25">
      <c r="B358" s="383" t="s">
        <v>868</v>
      </c>
      <c r="C358" s="383"/>
      <c r="D358" s="383"/>
      <c r="E358" s="383"/>
      <c r="F358" s="383"/>
      <c r="G358" s="383"/>
      <c r="H358" s="383"/>
      <c r="I358" s="383"/>
      <c r="J358" s="383"/>
      <c r="K358" s="146"/>
      <c r="L358" s="146"/>
      <c r="M358" s="146"/>
    </row>
    <row r="359" spans="1:13" s="117" customFormat="1" ht="14.25" thickTop="1" thickBot="1" x14ac:dyDescent="0.25">
      <c r="B359" s="380">
        <v>1</v>
      </c>
      <c r="C359" s="380"/>
      <c r="D359" s="380"/>
      <c r="E359" s="227">
        <v>2</v>
      </c>
      <c r="F359" s="227">
        <v>3</v>
      </c>
      <c r="G359" s="227">
        <v>4</v>
      </c>
      <c r="H359" s="227">
        <v>5</v>
      </c>
      <c r="I359" s="227">
        <v>6</v>
      </c>
      <c r="J359" s="227">
        <v>7</v>
      </c>
      <c r="K359" s="138"/>
      <c r="L359" s="139"/>
      <c r="M359" s="139"/>
    </row>
    <row r="360" spans="1:13" s="117" customFormat="1" ht="73.5" thickTop="1" thickBot="1" x14ac:dyDescent="0.25">
      <c r="B360" s="381" t="s">
        <v>869</v>
      </c>
      <c r="C360" s="381"/>
      <c r="D360" s="381"/>
      <c r="E360" s="254" t="s">
        <v>966</v>
      </c>
      <c r="F360" s="254" t="s">
        <v>967</v>
      </c>
      <c r="G360" s="254" t="s">
        <v>1014</v>
      </c>
      <c r="H360" s="254" t="s">
        <v>969</v>
      </c>
      <c r="I360" s="254" t="s">
        <v>970</v>
      </c>
      <c r="J360" s="254" t="s">
        <v>971</v>
      </c>
      <c r="K360" s="141"/>
      <c r="L360" s="124"/>
      <c r="M360" s="124"/>
    </row>
    <row r="361" spans="1:13" s="117" customFormat="1" ht="13.5" thickTop="1" x14ac:dyDescent="0.2">
      <c r="B361" s="382" t="s">
        <v>995</v>
      </c>
      <c r="C361" s="382"/>
      <c r="D361" s="382"/>
      <c r="E361" s="298">
        <v>11</v>
      </c>
      <c r="F361" s="149">
        <v>4</v>
      </c>
      <c r="G361" s="149"/>
      <c r="H361" s="149">
        <v>10</v>
      </c>
      <c r="I361" s="149"/>
      <c r="J361" s="149"/>
      <c r="K361" s="124"/>
      <c r="L361" s="124"/>
    </row>
    <row r="362" spans="1:13" s="117" customFormat="1" x14ac:dyDescent="0.2">
      <c r="B362" s="355" t="s">
        <v>997</v>
      </c>
      <c r="C362" s="355"/>
      <c r="D362" s="355"/>
      <c r="E362" s="298">
        <v>17</v>
      </c>
      <c r="F362" s="150">
        <v>3</v>
      </c>
      <c r="G362" s="150"/>
      <c r="H362" s="150">
        <v>10</v>
      </c>
      <c r="I362" s="150">
        <v>4</v>
      </c>
      <c r="J362" s="150"/>
      <c r="K362" s="124"/>
      <c r="L362" s="124"/>
    </row>
    <row r="363" spans="1:13" s="117" customFormat="1" x14ac:dyDescent="0.2">
      <c r="B363" s="355" t="s">
        <v>998</v>
      </c>
      <c r="C363" s="355"/>
      <c r="D363" s="355"/>
      <c r="E363" s="298">
        <v>11</v>
      </c>
      <c r="F363" s="150"/>
      <c r="G363" s="150"/>
      <c r="H363" s="150">
        <v>8</v>
      </c>
      <c r="I363" s="150">
        <v>3</v>
      </c>
      <c r="J363" s="150"/>
      <c r="K363" s="124"/>
      <c r="L363" s="124"/>
    </row>
    <row r="364" spans="1:13" s="117" customFormat="1" ht="13.5" thickBot="1" x14ac:dyDescent="0.25">
      <c r="B364" s="355" t="s">
        <v>999</v>
      </c>
      <c r="C364" s="355"/>
      <c r="D364" s="355"/>
      <c r="E364" s="298">
        <v>8</v>
      </c>
      <c r="F364" s="150"/>
      <c r="G364" s="150"/>
      <c r="H364" s="150">
        <v>8</v>
      </c>
      <c r="I364" s="150"/>
      <c r="J364" s="150"/>
      <c r="K364" s="124"/>
      <c r="L364" s="124"/>
      <c r="M364" s="124"/>
    </row>
    <row r="365" spans="1:13" s="117" customFormat="1" ht="14.25" thickTop="1" thickBot="1" x14ac:dyDescent="0.25">
      <c r="B365" s="370" t="s">
        <v>207</v>
      </c>
      <c r="C365" s="370"/>
      <c r="D365" s="370"/>
      <c r="E365" s="315">
        <f t="shared" ref="E365:J365" si="47">SUM(E361:E364)</f>
        <v>47</v>
      </c>
      <c r="F365" s="143">
        <f t="shared" si="47"/>
        <v>7</v>
      </c>
      <c r="G365" s="143">
        <f t="shared" si="47"/>
        <v>0</v>
      </c>
      <c r="H365" s="143">
        <f t="shared" si="47"/>
        <v>36</v>
      </c>
      <c r="I365" s="143">
        <f t="shared" si="47"/>
        <v>7</v>
      </c>
      <c r="J365" s="143">
        <f t="shared" si="47"/>
        <v>0</v>
      </c>
      <c r="K365" s="124"/>
      <c r="L365" s="124"/>
      <c r="M365" s="124"/>
    </row>
    <row r="366" spans="1:13" s="117" customFormat="1" ht="27" thickTop="1" thickBot="1" x14ac:dyDescent="0.25">
      <c r="B366" s="358"/>
      <c r="C366" s="359"/>
      <c r="D366" s="360"/>
      <c r="E366" s="356"/>
      <c r="F366" s="193" t="s">
        <v>870</v>
      </c>
      <c r="G366" s="193" t="s">
        <v>871</v>
      </c>
      <c r="H366" s="358"/>
      <c r="I366" s="359"/>
      <c r="J366" s="360"/>
      <c r="K366" s="124"/>
      <c r="L366" s="124"/>
      <c r="M366" s="124"/>
    </row>
    <row r="367" spans="1:13" s="117" customFormat="1" ht="14.25" thickTop="1" thickBot="1" x14ac:dyDescent="0.25">
      <c r="B367" s="361"/>
      <c r="C367" s="362"/>
      <c r="D367" s="363"/>
      <c r="E367" s="357"/>
      <c r="F367" s="226">
        <f>F365/E365*100</f>
        <v>14.893617021276595</v>
      </c>
      <c r="G367" s="226">
        <f>G365/F365*100</f>
        <v>0</v>
      </c>
      <c r="H367" s="361"/>
      <c r="I367" s="362"/>
      <c r="J367" s="363"/>
      <c r="K367" s="124"/>
      <c r="L367" s="124"/>
      <c r="M367" s="124"/>
    </row>
    <row r="368" spans="1:13" s="117" customFormat="1" ht="13.5" thickTop="1" x14ac:dyDescent="0.2"/>
    <row r="369" spans="2:13" s="117" customFormat="1" x14ac:dyDescent="0.2"/>
    <row r="371" spans="2:13" x14ac:dyDescent="0.2">
      <c r="B371" s="369" t="s">
        <v>230</v>
      </c>
      <c r="C371" s="369"/>
      <c r="D371" s="369"/>
      <c r="E371" s="369"/>
      <c r="F371" s="369"/>
      <c r="G371" s="369"/>
      <c r="H371" s="369"/>
      <c r="I371" s="369"/>
      <c r="J371" s="369"/>
    </row>
    <row r="372" spans="2:13" ht="13.5" customHeight="1" thickBot="1" x14ac:dyDescent="0.25">
      <c r="B372" s="364" t="s">
        <v>231</v>
      </c>
      <c r="C372" s="364"/>
      <c r="D372" s="364"/>
      <c r="E372" s="364"/>
      <c r="F372" s="364"/>
      <c r="G372" s="364"/>
      <c r="H372" s="364"/>
      <c r="I372" s="364"/>
      <c r="J372" s="364"/>
    </row>
    <row r="373" spans="2:13" s="136" customFormat="1" ht="14.25" thickTop="1" thickBot="1" x14ac:dyDescent="0.25">
      <c r="B373" s="380">
        <v>1</v>
      </c>
      <c r="C373" s="380"/>
      <c r="D373" s="380"/>
      <c r="E373" s="227">
        <v>2</v>
      </c>
      <c r="F373" s="227">
        <v>3</v>
      </c>
      <c r="G373" s="227">
        <v>4</v>
      </c>
      <c r="H373" s="227">
        <v>5</v>
      </c>
      <c r="I373" s="227">
        <v>6</v>
      </c>
      <c r="J373" s="227">
        <v>7</v>
      </c>
      <c r="K373" s="138"/>
      <c r="L373" s="159"/>
      <c r="M373" s="159"/>
    </row>
    <row r="374" spans="2:13" s="136" customFormat="1" ht="73.5" thickTop="1" thickBot="1" x14ac:dyDescent="0.25">
      <c r="B374" s="381" t="s">
        <v>869</v>
      </c>
      <c r="C374" s="381"/>
      <c r="D374" s="381"/>
      <c r="E374" s="254" t="s">
        <v>966</v>
      </c>
      <c r="F374" s="254" t="s">
        <v>967</v>
      </c>
      <c r="G374" s="254" t="s">
        <v>968</v>
      </c>
      <c r="H374" s="254" t="s">
        <v>969</v>
      </c>
      <c r="I374" s="254" t="s">
        <v>970</v>
      </c>
      <c r="J374" s="254" t="s">
        <v>971</v>
      </c>
      <c r="K374" s="141"/>
      <c r="L374" s="135"/>
      <c r="M374" s="135"/>
    </row>
    <row r="375" spans="2:13" s="136" customFormat="1" ht="13.5" thickTop="1" x14ac:dyDescent="0.2">
      <c r="B375" s="382"/>
      <c r="C375" s="382"/>
      <c r="D375" s="382"/>
      <c r="E375" s="255"/>
      <c r="F375" s="149"/>
      <c r="G375" s="149"/>
      <c r="H375" s="149"/>
      <c r="I375" s="149"/>
      <c r="J375" s="149"/>
      <c r="K375" s="432" t="s">
        <v>1015</v>
      </c>
      <c r="L375" s="433"/>
      <c r="M375" s="135"/>
    </row>
    <row r="376" spans="2:13" s="136" customFormat="1" ht="13.5" thickBot="1" x14ac:dyDescent="0.25">
      <c r="B376" s="355"/>
      <c r="C376" s="355"/>
      <c r="D376" s="355"/>
      <c r="E376" s="256"/>
      <c r="F376" s="150"/>
      <c r="G376" s="150"/>
      <c r="H376" s="150"/>
      <c r="I376" s="150"/>
      <c r="J376" s="150"/>
      <c r="K376" s="432"/>
      <c r="L376" s="433"/>
      <c r="M376" s="135"/>
    </row>
    <row r="377" spans="2:13" s="136" customFormat="1" ht="14.25" thickTop="1" thickBot="1" x14ac:dyDescent="0.25">
      <c r="B377" s="370" t="s">
        <v>207</v>
      </c>
      <c r="C377" s="370"/>
      <c r="D377" s="370"/>
      <c r="E377" s="191">
        <f t="shared" ref="E377:J377" si="48">SUM(E375:E376)</f>
        <v>0</v>
      </c>
      <c r="F377" s="143">
        <f t="shared" si="48"/>
        <v>0</v>
      </c>
      <c r="G377" s="143">
        <f t="shared" si="48"/>
        <v>0</v>
      </c>
      <c r="H377" s="143">
        <f t="shared" si="48"/>
        <v>0</v>
      </c>
      <c r="I377" s="143">
        <f t="shared" si="48"/>
        <v>0</v>
      </c>
      <c r="J377" s="143">
        <f t="shared" si="48"/>
        <v>0</v>
      </c>
      <c r="K377" s="432"/>
      <c r="L377" s="433"/>
      <c r="M377" s="135"/>
    </row>
    <row r="378" spans="2:13" s="136" customFormat="1" ht="27" thickTop="1" thickBot="1" x14ac:dyDescent="0.25">
      <c r="B378" s="358"/>
      <c r="C378" s="359"/>
      <c r="D378" s="360"/>
      <c r="E378" s="356"/>
      <c r="F378" s="193" t="s">
        <v>870</v>
      </c>
      <c r="G378" s="193" t="s">
        <v>871</v>
      </c>
      <c r="H378" s="358"/>
      <c r="I378" s="359"/>
      <c r="J378" s="360"/>
      <c r="K378" s="135"/>
      <c r="L378" s="135"/>
      <c r="M378" s="135"/>
    </row>
    <row r="379" spans="2:13" s="136" customFormat="1" ht="14.25" thickTop="1" thickBot="1" x14ac:dyDescent="0.25">
      <c r="B379" s="361"/>
      <c r="C379" s="362"/>
      <c r="D379" s="363"/>
      <c r="E379" s="357"/>
      <c r="F379" s="226" t="e">
        <f>F377/E377*100</f>
        <v>#DIV/0!</v>
      </c>
      <c r="G379" s="226" t="e">
        <f>G377/F377*100</f>
        <v>#DIV/0!</v>
      </c>
      <c r="H379" s="361"/>
      <c r="I379" s="362"/>
      <c r="J379" s="363"/>
      <c r="K379" s="135"/>
      <c r="L379" s="135"/>
      <c r="M379" s="135"/>
    </row>
    <row r="380" spans="2:13" ht="13.5" thickTop="1" x14ac:dyDescent="0.2"/>
    <row r="382" spans="2:13" x14ac:dyDescent="0.2">
      <c r="B382" s="369" t="s">
        <v>232</v>
      </c>
      <c r="C382" s="369"/>
      <c r="D382" s="369"/>
      <c r="E382" s="369"/>
      <c r="F382" s="369"/>
      <c r="G382" s="369"/>
      <c r="H382" s="369"/>
      <c r="I382" s="369"/>
      <c r="J382" s="369"/>
    </row>
    <row r="383" spans="2:13" ht="13.5" thickBot="1" x14ac:dyDescent="0.25">
      <c r="B383" s="369" t="s">
        <v>233</v>
      </c>
      <c r="C383" s="369" t="s">
        <v>1</v>
      </c>
      <c r="D383" s="369" t="s">
        <v>1</v>
      </c>
      <c r="E383" s="369" t="s">
        <v>1</v>
      </c>
      <c r="F383" s="369" t="s">
        <v>1</v>
      </c>
      <c r="G383" s="369" t="s">
        <v>1</v>
      </c>
    </row>
    <row r="384" spans="2:13" s="136" customFormat="1" ht="14.25" thickTop="1" thickBot="1" x14ac:dyDescent="0.25">
      <c r="B384" s="380">
        <v>1</v>
      </c>
      <c r="C384" s="380"/>
      <c r="D384" s="380"/>
      <c r="E384" s="227">
        <v>2</v>
      </c>
      <c r="F384" s="227">
        <v>3</v>
      </c>
      <c r="G384" s="227">
        <v>4</v>
      </c>
      <c r="H384" s="227">
        <v>5</v>
      </c>
      <c r="I384" s="227">
        <v>6</v>
      </c>
      <c r="J384" s="227">
        <v>7</v>
      </c>
      <c r="K384" s="138"/>
      <c r="L384" s="159"/>
      <c r="M384" s="159"/>
    </row>
    <row r="385" spans="2:13" s="136" customFormat="1" ht="73.5" thickTop="1" thickBot="1" x14ac:dyDescent="0.25">
      <c r="B385" s="381" t="s">
        <v>869</v>
      </c>
      <c r="C385" s="381"/>
      <c r="D385" s="381"/>
      <c r="E385" s="254" t="s">
        <v>966</v>
      </c>
      <c r="F385" s="254" t="s">
        <v>967</v>
      </c>
      <c r="G385" s="254" t="s">
        <v>968</v>
      </c>
      <c r="H385" s="254" t="s">
        <v>969</v>
      </c>
      <c r="I385" s="254" t="s">
        <v>970</v>
      </c>
      <c r="J385" s="254" t="s">
        <v>971</v>
      </c>
      <c r="K385" s="141"/>
      <c r="L385" s="135"/>
      <c r="M385" s="135"/>
    </row>
    <row r="386" spans="2:13" s="136" customFormat="1" ht="13.5" thickTop="1" x14ac:dyDescent="0.2">
      <c r="B386" s="382"/>
      <c r="C386" s="382"/>
      <c r="D386" s="382"/>
      <c r="E386" s="255"/>
      <c r="F386" s="149"/>
      <c r="G386" s="149"/>
      <c r="H386" s="149"/>
      <c r="I386" s="149"/>
      <c r="J386" s="149"/>
      <c r="K386" s="432" t="s">
        <v>1015</v>
      </c>
      <c r="L386" s="433"/>
      <c r="M386" s="135"/>
    </row>
    <row r="387" spans="2:13" s="136" customFormat="1" ht="13.5" thickBot="1" x14ac:dyDescent="0.25">
      <c r="B387" s="355"/>
      <c r="C387" s="355"/>
      <c r="D387" s="355"/>
      <c r="E387" s="256"/>
      <c r="F387" s="150"/>
      <c r="G387" s="150"/>
      <c r="H387" s="150"/>
      <c r="I387" s="150"/>
      <c r="J387" s="150"/>
      <c r="K387" s="432"/>
      <c r="L387" s="433"/>
      <c r="M387" s="135"/>
    </row>
    <row r="388" spans="2:13" s="136" customFormat="1" ht="14.25" thickTop="1" thickBot="1" x14ac:dyDescent="0.25">
      <c r="B388" s="370" t="s">
        <v>207</v>
      </c>
      <c r="C388" s="370"/>
      <c r="D388" s="370"/>
      <c r="E388" s="191">
        <f t="shared" ref="E388:J388" si="49">SUM(E386:E387)</f>
        <v>0</v>
      </c>
      <c r="F388" s="143">
        <f t="shared" si="49"/>
        <v>0</v>
      </c>
      <c r="G388" s="143">
        <f t="shared" si="49"/>
        <v>0</v>
      </c>
      <c r="H388" s="143">
        <f t="shared" si="49"/>
        <v>0</v>
      </c>
      <c r="I388" s="143">
        <f t="shared" si="49"/>
        <v>0</v>
      </c>
      <c r="J388" s="143">
        <f t="shared" si="49"/>
        <v>0</v>
      </c>
      <c r="K388" s="432"/>
      <c r="L388" s="433"/>
      <c r="M388" s="135"/>
    </row>
    <row r="389" spans="2:13" s="136" customFormat="1" ht="27" thickTop="1" thickBot="1" x14ac:dyDescent="0.25">
      <c r="B389" s="358"/>
      <c r="C389" s="359"/>
      <c r="D389" s="360"/>
      <c r="E389" s="356"/>
      <c r="F389" s="193" t="s">
        <v>870</v>
      </c>
      <c r="G389" s="193" t="s">
        <v>871</v>
      </c>
      <c r="H389" s="358"/>
      <c r="I389" s="359"/>
      <c r="J389" s="360"/>
      <c r="K389" s="135"/>
      <c r="L389" s="135"/>
      <c r="M389" s="135"/>
    </row>
    <row r="390" spans="2:13" s="136" customFormat="1" ht="14.25" thickTop="1" thickBot="1" x14ac:dyDescent="0.25">
      <c r="B390" s="361"/>
      <c r="C390" s="362"/>
      <c r="D390" s="363"/>
      <c r="E390" s="357"/>
      <c r="F390" s="226" t="e">
        <f>F388/E388*100</f>
        <v>#DIV/0!</v>
      </c>
      <c r="G390" s="226" t="e">
        <f>G388/F388*100</f>
        <v>#DIV/0!</v>
      </c>
      <c r="H390" s="361"/>
      <c r="I390" s="362"/>
      <c r="J390" s="363"/>
      <c r="K390" s="135"/>
      <c r="L390" s="135"/>
      <c r="M390" s="135"/>
    </row>
    <row r="391" spans="2:13" ht="13.5" thickTop="1" x14ac:dyDescent="0.2"/>
    <row r="393" spans="2:13" s="117" customFormat="1" x14ac:dyDescent="0.2"/>
    <row r="394" spans="2:13" s="117" customFormat="1" x14ac:dyDescent="0.2"/>
    <row r="395" spans="2:13" s="117" customFormat="1" x14ac:dyDescent="0.2">
      <c r="B395" s="367" t="s">
        <v>234</v>
      </c>
      <c r="C395" s="367"/>
      <c r="D395" s="367"/>
      <c r="E395" s="367"/>
      <c r="F395" s="367"/>
      <c r="G395" s="367"/>
      <c r="H395" s="367"/>
      <c r="I395" s="146"/>
      <c r="J395" s="146"/>
      <c r="K395" s="146"/>
      <c r="L395" s="146"/>
      <c r="M395" s="146"/>
    </row>
    <row r="396" spans="2:13" s="117" customFormat="1" ht="12.75" customHeight="1" thickBot="1" x14ac:dyDescent="0.25">
      <c r="B396" s="383" t="s">
        <v>931</v>
      </c>
      <c r="C396" s="383"/>
      <c r="D396" s="383"/>
      <c r="E396" s="383"/>
      <c r="F396" s="383"/>
      <c r="G396" s="383"/>
      <c r="H396" s="383"/>
      <c r="I396" s="146"/>
      <c r="J396" s="146"/>
      <c r="K396" s="146"/>
      <c r="L396" s="146"/>
      <c r="M396" s="146"/>
    </row>
    <row r="397" spans="2:13" s="117" customFormat="1" ht="15.75" customHeight="1" thickTop="1" thickBot="1" x14ac:dyDescent="0.25">
      <c r="B397" s="431">
        <v>1</v>
      </c>
      <c r="C397" s="431"/>
      <c r="D397" s="431"/>
      <c r="E397" s="197">
        <v>2</v>
      </c>
      <c r="F397" s="197">
        <v>3</v>
      </c>
      <c r="G397" s="197">
        <v>4</v>
      </c>
      <c r="H397" s="197">
        <v>5</v>
      </c>
      <c r="I397" s="138"/>
      <c r="J397" s="138"/>
      <c r="K397" s="138"/>
      <c r="L397" s="139"/>
      <c r="M397" s="139"/>
    </row>
    <row r="398" spans="2:13" s="117" customFormat="1" ht="54.75" customHeight="1" thickTop="1" thickBot="1" x14ac:dyDescent="0.25">
      <c r="B398" s="370" t="s">
        <v>869</v>
      </c>
      <c r="C398" s="370"/>
      <c r="D398" s="370"/>
      <c r="E398" s="229" t="s">
        <v>872</v>
      </c>
      <c r="F398" s="229" t="s">
        <v>873</v>
      </c>
      <c r="G398" s="229" t="s">
        <v>874</v>
      </c>
      <c r="H398" s="229" t="s">
        <v>174</v>
      </c>
      <c r="I398" s="140"/>
      <c r="J398" s="140"/>
      <c r="K398" s="141"/>
      <c r="L398" s="124"/>
      <c r="M398" s="124"/>
    </row>
    <row r="399" spans="2:13" s="117" customFormat="1" ht="12.75" customHeight="1" thickTop="1" x14ac:dyDescent="0.2">
      <c r="B399" s="382" t="s">
        <v>995</v>
      </c>
      <c r="C399" s="382"/>
      <c r="D399" s="382"/>
      <c r="E399" s="325">
        <v>0</v>
      </c>
      <c r="F399" s="325">
        <v>0</v>
      </c>
      <c r="G399" s="325">
        <v>0</v>
      </c>
      <c r="H399" s="195">
        <f>SUM(E399:G399)</f>
        <v>0</v>
      </c>
      <c r="I399" s="124"/>
      <c r="J399" s="124"/>
      <c r="K399" s="124"/>
      <c r="L399" s="124"/>
      <c r="M399" s="124"/>
    </row>
    <row r="400" spans="2:13" s="117" customFormat="1" ht="12.75" customHeight="1" x14ac:dyDescent="0.2">
      <c r="B400" s="355" t="s">
        <v>997</v>
      </c>
      <c r="C400" s="355"/>
      <c r="D400" s="355"/>
      <c r="E400" s="326">
        <v>0</v>
      </c>
      <c r="F400" s="326">
        <v>0</v>
      </c>
      <c r="G400" s="326">
        <v>0</v>
      </c>
      <c r="H400" s="196">
        <f t="shared" ref="H400:H403" si="50">SUM(E400:G400)</f>
        <v>0</v>
      </c>
      <c r="I400" s="124"/>
      <c r="J400" s="124"/>
      <c r="K400" s="124"/>
      <c r="L400" s="124"/>
      <c r="M400" s="124"/>
    </row>
    <row r="401" spans="2:13" s="117" customFormat="1" ht="12.75" customHeight="1" x14ac:dyDescent="0.2">
      <c r="B401" s="355" t="s">
        <v>998</v>
      </c>
      <c r="C401" s="355"/>
      <c r="D401" s="355"/>
      <c r="E401" s="326">
        <v>0</v>
      </c>
      <c r="F401" s="326">
        <v>0</v>
      </c>
      <c r="G401" s="326">
        <v>0</v>
      </c>
      <c r="H401" s="196">
        <f t="shared" si="50"/>
        <v>0</v>
      </c>
      <c r="I401" s="124"/>
      <c r="J401" s="124"/>
      <c r="K401" s="124"/>
      <c r="L401" s="124"/>
      <c r="M401" s="124"/>
    </row>
    <row r="402" spans="2:13" s="117" customFormat="1" ht="13.5" customHeight="1" thickBot="1" x14ac:dyDescent="0.25">
      <c r="B402" s="355" t="s">
        <v>999</v>
      </c>
      <c r="C402" s="355"/>
      <c r="D402" s="355"/>
      <c r="E402" s="326">
        <v>0</v>
      </c>
      <c r="F402" s="326">
        <v>0</v>
      </c>
      <c r="G402" s="326">
        <v>0</v>
      </c>
      <c r="H402" s="196">
        <f t="shared" si="50"/>
        <v>0</v>
      </c>
      <c r="I402" s="124"/>
      <c r="J402" s="124"/>
      <c r="K402" s="124"/>
      <c r="L402" s="124"/>
      <c r="M402" s="124"/>
    </row>
    <row r="403" spans="2:13" s="117" customFormat="1" ht="16.5" thickTop="1" thickBot="1" x14ac:dyDescent="0.25">
      <c r="B403" s="370" t="s">
        <v>207</v>
      </c>
      <c r="C403" s="370"/>
      <c r="D403" s="370"/>
      <c r="E403" s="192">
        <f>SUM(E399:E402)</f>
        <v>0</v>
      </c>
      <c r="F403" s="192">
        <f>SUM(F399:F402)</f>
        <v>0</v>
      </c>
      <c r="G403" s="192">
        <f>SUM(G399:G402)</f>
        <v>0</v>
      </c>
      <c r="H403" s="192">
        <f t="shared" si="50"/>
        <v>0</v>
      </c>
      <c r="I403" s="124"/>
      <c r="J403" s="124"/>
      <c r="K403" s="124"/>
      <c r="L403" s="124"/>
      <c r="M403" s="124"/>
    </row>
    <row r="404" spans="2:13" s="117" customFormat="1" ht="27" thickTop="1" thickBot="1" x14ac:dyDescent="0.25">
      <c r="B404" s="358"/>
      <c r="C404" s="359"/>
      <c r="D404" s="360"/>
      <c r="E404" s="193" t="s">
        <v>875</v>
      </c>
      <c r="F404" s="193" t="s">
        <v>876</v>
      </c>
      <c r="G404" s="193" t="s">
        <v>877</v>
      </c>
      <c r="H404" s="356"/>
      <c r="I404" s="124"/>
      <c r="J404" s="124"/>
      <c r="K404" s="124"/>
      <c r="L404" s="124"/>
      <c r="M404" s="124"/>
    </row>
    <row r="405" spans="2:13" s="117" customFormat="1" ht="16.5" thickTop="1" thickBot="1" x14ac:dyDescent="0.3">
      <c r="B405" s="361"/>
      <c r="C405" s="362"/>
      <c r="D405" s="363"/>
      <c r="E405" s="194" t="e">
        <f>E403/H403*100</f>
        <v>#DIV/0!</v>
      </c>
      <c r="F405" s="194" t="e">
        <f>F403/H403*100</f>
        <v>#DIV/0!</v>
      </c>
      <c r="G405" s="194" t="e">
        <f>G403/H403*100</f>
        <v>#DIV/0!</v>
      </c>
      <c r="H405" s="357"/>
      <c r="I405" s="124"/>
      <c r="J405" s="124"/>
      <c r="K405" s="124"/>
      <c r="L405" s="124"/>
      <c r="M405" s="124"/>
    </row>
    <row r="406" spans="2:13" s="117" customFormat="1" ht="13.5" thickTop="1" x14ac:dyDescent="0.2"/>
    <row r="407" spans="2:13" s="117" customFormat="1" x14ac:dyDescent="0.2"/>
    <row r="409" spans="2:13" x14ac:dyDescent="0.2">
      <c r="B409" s="369" t="s">
        <v>235</v>
      </c>
      <c r="C409" s="369"/>
      <c r="D409" s="369"/>
      <c r="E409" s="369"/>
      <c r="F409" s="369"/>
      <c r="G409" s="369"/>
      <c r="H409" s="369"/>
    </row>
    <row r="410" spans="2:13" ht="13.5" customHeight="1" thickBot="1" x14ac:dyDescent="0.25">
      <c r="B410" s="364" t="s">
        <v>236</v>
      </c>
      <c r="C410" s="364"/>
      <c r="D410" s="364"/>
      <c r="E410" s="364"/>
      <c r="F410" s="364"/>
      <c r="G410" s="364"/>
      <c r="H410" s="364"/>
    </row>
    <row r="411" spans="2:13" s="136" customFormat="1" ht="15.75" customHeight="1" thickTop="1" thickBot="1" x14ac:dyDescent="0.25">
      <c r="B411" s="431">
        <v>1</v>
      </c>
      <c r="C411" s="431"/>
      <c r="D411" s="431"/>
      <c r="E411" s="228">
        <v>2</v>
      </c>
      <c r="F411" s="228">
        <v>3</v>
      </c>
      <c r="G411" s="228">
        <v>4</v>
      </c>
      <c r="H411" s="228">
        <v>5</v>
      </c>
      <c r="I411" s="138"/>
      <c r="J411" s="138"/>
      <c r="K411" s="138"/>
      <c r="L411" s="159"/>
      <c r="M411" s="159"/>
    </row>
    <row r="412" spans="2:13" s="136" customFormat="1" ht="54.75" customHeight="1" thickTop="1" thickBot="1" x14ac:dyDescent="0.25">
      <c r="B412" s="370" t="s">
        <v>869</v>
      </c>
      <c r="C412" s="370"/>
      <c r="D412" s="370"/>
      <c r="E412" s="229" t="s">
        <v>872</v>
      </c>
      <c r="F412" s="229" t="s">
        <v>873</v>
      </c>
      <c r="G412" s="229" t="s">
        <v>874</v>
      </c>
      <c r="H412" s="229" t="s">
        <v>174</v>
      </c>
      <c r="I412" s="140"/>
      <c r="J412" s="140"/>
      <c r="K412" s="141"/>
      <c r="L412" s="135"/>
      <c r="M412" s="135"/>
    </row>
    <row r="413" spans="2:13" s="136" customFormat="1" ht="12.75" customHeight="1" thickTop="1" x14ac:dyDescent="0.2">
      <c r="B413" s="382"/>
      <c r="C413" s="382"/>
      <c r="D413" s="382"/>
      <c r="E413" s="151"/>
      <c r="F413" s="151"/>
      <c r="G413" s="151"/>
      <c r="H413" s="195">
        <f>SUM(E413:G413)</f>
        <v>0</v>
      </c>
      <c r="I413" s="432" t="s">
        <v>1015</v>
      </c>
      <c r="J413" s="433"/>
      <c r="K413" s="135"/>
      <c r="L413" s="135"/>
      <c r="M413" s="135"/>
    </row>
    <row r="414" spans="2:13" s="136" customFormat="1" ht="12.75" customHeight="1" thickBot="1" x14ac:dyDescent="0.25">
      <c r="B414" s="355"/>
      <c r="C414" s="355"/>
      <c r="D414" s="355"/>
      <c r="E414" s="152"/>
      <c r="F414" s="152"/>
      <c r="G414" s="152"/>
      <c r="H414" s="196">
        <f t="shared" ref="H414:H415" si="51">SUM(E414:G414)</f>
        <v>0</v>
      </c>
      <c r="I414" s="432"/>
      <c r="J414" s="433"/>
      <c r="K414" s="135"/>
      <c r="L414" s="135"/>
      <c r="M414" s="135"/>
    </row>
    <row r="415" spans="2:13" s="136" customFormat="1" ht="16.5" thickTop="1" thickBot="1" x14ac:dyDescent="0.25">
      <c r="B415" s="370" t="s">
        <v>207</v>
      </c>
      <c r="C415" s="370"/>
      <c r="D415" s="370"/>
      <c r="E415" s="192">
        <f>SUM(E413:E414)</f>
        <v>0</v>
      </c>
      <c r="F415" s="192">
        <f>SUM(F413:F414)</f>
        <v>0</v>
      </c>
      <c r="G415" s="192">
        <f>SUM(G413:G414)</f>
        <v>0</v>
      </c>
      <c r="H415" s="192">
        <f t="shared" si="51"/>
        <v>0</v>
      </c>
      <c r="I415" s="432"/>
      <c r="J415" s="433"/>
      <c r="K415" s="135"/>
      <c r="L415" s="135"/>
      <c r="M415" s="135"/>
    </row>
    <row r="416" spans="2:13" s="136" customFormat="1" ht="27" thickTop="1" thickBot="1" x14ac:dyDescent="0.25">
      <c r="B416" s="358"/>
      <c r="C416" s="359"/>
      <c r="D416" s="360"/>
      <c r="E416" s="193" t="s">
        <v>875</v>
      </c>
      <c r="F416" s="193" t="s">
        <v>876</v>
      </c>
      <c r="G416" s="193" t="s">
        <v>877</v>
      </c>
      <c r="H416" s="356"/>
      <c r="I416" s="135"/>
      <c r="J416" s="135"/>
      <c r="K416" s="135"/>
      <c r="L416" s="135"/>
      <c r="M416" s="135"/>
    </row>
    <row r="417" spans="2:13" s="136" customFormat="1" ht="16.5" thickTop="1" thickBot="1" x14ac:dyDescent="0.3">
      <c r="B417" s="361"/>
      <c r="C417" s="362"/>
      <c r="D417" s="363"/>
      <c r="E417" s="194" t="e">
        <f>E415/H415*100</f>
        <v>#DIV/0!</v>
      </c>
      <c r="F417" s="194" t="e">
        <f>F415/H415*100</f>
        <v>#DIV/0!</v>
      </c>
      <c r="G417" s="194" t="e">
        <f>G415/H415*100</f>
        <v>#DIV/0!</v>
      </c>
      <c r="H417" s="357"/>
      <c r="I417" s="135"/>
      <c r="J417" s="135"/>
      <c r="K417" s="135"/>
      <c r="L417" s="135"/>
      <c r="M417" s="135"/>
    </row>
    <row r="418" spans="2:13" ht="13.5" thickTop="1" x14ac:dyDescent="0.2"/>
    <row r="421" spans="2:13" x14ac:dyDescent="0.2">
      <c r="B421" s="369" t="s">
        <v>237</v>
      </c>
      <c r="C421" s="369"/>
      <c r="D421" s="369"/>
      <c r="E421" s="369"/>
      <c r="F421" s="369"/>
      <c r="G421" s="369"/>
      <c r="H421" s="369"/>
    </row>
    <row r="422" spans="2:13" ht="13.5" customHeight="1" thickBot="1" x14ac:dyDescent="0.25">
      <c r="B422" s="364" t="s">
        <v>238</v>
      </c>
      <c r="C422" s="364"/>
      <c r="D422" s="364"/>
      <c r="E422" s="364"/>
      <c r="F422" s="364"/>
      <c r="G422" s="364"/>
      <c r="H422" s="364"/>
    </row>
    <row r="423" spans="2:13" s="136" customFormat="1" ht="15.75" customHeight="1" thickTop="1" thickBot="1" x14ac:dyDescent="0.25">
      <c r="B423" s="431">
        <v>1</v>
      </c>
      <c r="C423" s="431"/>
      <c r="D423" s="431"/>
      <c r="E423" s="228">
        <v>2</v>
      </c>
      <c r="F423" s="228">
        <v>3</v>
      </c>
      <c r="G423" s="228">
        <v>4</v>
      </c>
      <c r="H423" s="228">
        <v>5</v>
      </c>
      <c r="I423" s="138"/>
      <c r="J423" s="138"/>
      <c r="K423" s="138"/>
      <c r="L423" s="159"/>
      <c r="M423" s="159"/>
    </row>
    <row r="424" spans="2:13" s="136" customFormat="1" ht="54.75" customHeight="1" thickTop="1" thickBot="1" x14ac:dyDescent="0.25">
      <c r="B424" s="370" t="s">
        <v>869</v>
      </c>
      <c r="C424" s="370"/>
      <c r="D424" s="370"/>
      <c r="E424" s="229" t="s">
        <v>872</v>
      </c>
      <c r="F424" s="229" t="s">
        <v>873</v>
      </c>
      <c r="G424" s="229" t="s">
        <v>874</v>
      </c>
      <c r="H424" s="229" t="s">
        <v>174</v>
      </c>
      <c r="I424" s="140"/>
      <c r="J424" s="140"/>
      <c r="K424" s="141"/>
      <c r="L424" s="135"/>
      <c r="M424" s="135"/>
    </row>
    <row r="425" spans="2:13" s="136" customFormat="1" ht="12.75" customHeight="1" thickTop="1" thickBot="1" x14ac:dyDescent="0.25">
      <c r="B425" s="382"/>
      <c r="C425" s="382"/>
      <c r="D425" s="382"/>
      <c r="E425" s="151"/>
      <c r="F425" s="151"/>
      <c r="G425" s="151"/>
      <c r="H425" s="195">
        <f>SUM(E425:G425)</f>
        <v>0</v>
      </c>
      <c r="I425" s="432" t="s">
        <v>1015</v>
      </c>
      <c r="J425" s="433"/>
      <c r="K425" s="135"/>
      <c r="L425" s="135"/>
      <c r="M425" s="135"/>
    </row>
    <row r="426" spans="2:13" s="136" customFormat="1" ht="16.5" thickTop="1" thickBot="1" x14ac:dyDescent="0.25">
      <c r="B426" s="370" t="s">
        <v>207</v>
      </c>
      <c r="C426" s="370"/>
      <c r="D426" s="370"/>
      <c r="E426" s="192">
        <f>SUM(E425:E425)</f>
        <v>0</v>
      </c>
      <c r="F426" s="192">
        <f>SUM(F425:F425)</f>
        <v>0</v>
      </c>
      <c r="G426" s="192">
        <f>SUM(G425:G425)</f>
        <v>0</v>
      </c>
      <c r="H426" s="192">
        <f t="shared" ref="H426" si="52">SUM(E426:G426)</f>
        <v>0</v>
      </c>
      <c r="I426" s="432"/>
      <c r="J426" s="433"/>
      <c r="K426" s="135"/>
      <c r="L426" s="135"/>
      <c r="M426" s="135"/>
    </row>
    <row r="427" spans="2:13" s="136" customFormat="1" ht="27" thickTop="1" thickBot="1" x14ac:dyDescent="0.25">
      <c r="B427" s="358"/>
      <c r="C427" s="359"/>
      <c r="D427" s="360"/>
      <c r="E427" s="193" t="s">
        <v>875</v>
      </c>
      <c r="F427" s="193" t="s">
        <v>876</v>
      </c>
      <c r="G427" s="193" t="s">
        <v>877</v>
      </c>
      <c r="H427" s="356"/>
      <c r="I427" s="432"/>
      <c r="J427" s="433"/>
      <c r="K427" s="135"/>
      <c r="L427" s="135"/>
      <c r="M427" s="135"/>
    </row>
    <row r="428" spans="2:13" s="136" customFormat="1" ht="16.5" thickTop="1" thickBot="1" x14ac:dyDescent="0.3">
      <c r="B428" s="361"/>
      <c r="C428" s="362"/>
      <c r="D428" s="363"/>
      <c r="E428" s="194" t="e">
        <f>E426/H426*100</f>
        <v>#DIV/0!</v>
      </c>
      <c r="F428" s="194" t="e">
        <f>F426/H426*100</f>
        <v>#DIV/0!</v>
      </c>
      <c r="G428" s="194" t="e">
        <f>G426/H426*100</f>
        <v>#DIV/0!</v>
      </c>
      <c r="H428" s="357"/>
      <c r="I428" s="135"/>
      <c r="J428" s="135"/>
      <c r="K428" s="135"/>
      <c r="L428" s="135"/>
      <c r="M428" s="135"/>
    </row>
    <row r="429" spans="2:13" ht="13.5" thickTop="1" x14ac:dyDescent="0.2"/>
    <row r="433" spans="1:14" ht="15" x14ac:dyDescent="0.25">
      <c r="A433" s="2" t="s">
        <v>239</v>
      </c>
      <c r="B433" s="204"/>
    </row>
    <row r="434" spans="1:14" ht="15" x14ac:dyDescent="0.25">
      <c r="A434" s="3" t="s">
        <v>240</v>
      </c>
    </row>
    <row r="435" spans="1:14" s="204" customFormat="1" ht="15" x14ac:dyDescent="0.25">
      <c r="A435" s="257" t="s">
        <v>960</v>
      </c>
    </row>
    <row r="438" spans="1:14" x14ac:dyDescent="0.2">
      <c r="A438" s="369" t="s">
        <v>241</v>
      </c>
      <c r="B438" s="369" t="s">
        <v>1</v>
      </c>
      <c r="C438" s="369" t="s">
        <v>1</v>
      </c>
      <c r="D438" s="369" t="s">
        <v>1</v>
      </c>
      <c r="E438" s="369" t="s">
        <v>1</v>
      </c>
      <c r="F438" s="369" t="s">
        <v>1</v>
      </c>
      <c r="G438" s="369" t="s">
        <v>1</v>
      </c>
      <c r="H438" s="369" t="s">
        <v>1</v>
      </c>
      <c r="I438" s="369" t="s">
        <v>1</v>
      </c>
      <c r="J438" s="369" t="s">
        <v>1</v>
      </c>
      <c r="K438" s="369" t="s">
        <v>1</v>
      </c>
      <c r="L438" s="369" t="s">
        <v>1</v>
      </c>
      <c r="M438" s="369" t="s">
        <v>1</v>
      </c>
      <c r="N438" s="369" t="s">
        <v>1</v>
      </c>
    </row>
    <row r="439" spans="1:14" x14ac:dyDescent="0.2">
      <c r="A439" s="369" t="s">
        <v>242</v>
      </c>
      <c r="B439" s="369" t="s">
        <v>1</v>
      </c>
      <c r="C439" s="369" t="s">
        <v>1</v>
      </c>
      <c r="D439" s="369" t="s">
        <v>1</v>
      </c>
      <c r="E439" s="369" t="s">
        <v>1</v>
      </c>
      <c r="F439" s="369" t="s">
        <v>1</v>
      </c>
      <c r="G439" s="369" t="s">
        <v>1</v>
      </c>
      <c r="H439" s="369" t="s">
        <v>1</v>
      </c>
      <c r="I439" s="369" t="s">
        <v>1</v>
      </c>
      <c r="J439" s="369" t="s">
        <v>1</v>
      </c>
      <c r="K439" s="369" t="s">
        <v>1</v>
      </c>
      <c r="L439" s="369" t="s">
        <v>1</v>
      </c>
      <c r="M439" s="369" t="s">
        <v>1</v>
      </c>
      <c r="N439" s="369" t="s">
        <v>1</v>
      </c>
    </row>
    <row r="440" spans="1:14" ht="13.5" thickBot="1" x14ac:dyDescent="0.25">
      <c r="A440" s="369" t="s">
        <v>243</v>
      </c>
      <c r="B440" s="369" t="s">
        <v>1</v>
      </c>
      <c r="C440" s="369" t="s">
        <v>1</v>
      </c>
      <c r="D440" s="369" t="s">
        <v>1</v>
      </c>
      <c r="E440" s="369" t="s">
        <v>1</v>
      </c>
      <c r="F440" s="369" t="s">
        <v>1</v>
      </c>
      <c r="G440" s="369" t="s">
        <v>1</v>
      </c>
      <c r="H440" s="369" t="s">
        <v>1</v>
      </c>
      <c r="I440" s="369" t="s">
        <v>1</v>
      </c>
      <c r="J440" s="369" t="s">
        <v>1</v>
      </c>
      <c r="K440" s="369" t="s">
        <v>1</v>
      </c>
      <c r="L440" s="369" t="s">
        <v>1</v>
      </c>
      <c r="M440" s="369" t="s">
        <v>1</v>
      </c>
      <c r="N440" s="369" t="s">
        <v>1</v>
      </c>
    </row>
    <row r="441" spans="1:14" ht="23.1" customHeight="1" thickTop="1" thickBot="1" x14ac:dyDescent="0.25">
      <c r="A441" s="349" t="s">
        <v>200</v>
      </c>
      <c r="B441" s="349" t="s">
        <v>244</v>
      </c>
      <c r="C441" s="349" t="s">
        <v>245</v>
      </c>
      <c r="D441" s="349" t="s">
        <v>1</v>
      </c>
      <c r="E441" s="349" t="s">
        <v>1</v>
      </c>
      <c r="F441" s="349" t="s">
        <v>1</v>
      </c>
      <c r="G441" s="349" t="s">
        <v>1</v>
      </c>
      <c r="H441" s="349" t="s">
        <v>1</v>
      </c>
      <c r="I441" s="349" t="s">
        <v>1</v>
      </c>
      <c r="J441" s="349" t="s">
        <v>1</v>
      </c>
      <c r="K441" s="349" t="s">
        <v>1</v>
      </c>
      <c r="L441" s="349" t="s">
        <v>1</v>
      </c>
      <c r="M441" s="430" t="s">
        <v>251</v>
      </c>
      <c r="N441" s="349" t="s">
        <v>252</v>
      </c>
    </row>
    <row r="442" spans="1:14" ht="56.1" customHeight="1" thickTop="1" thickBot="1" x14ac:dyDescent="0.25">
      <c r="A442" s="349" t="s">
        <v>1</v>
      </c>
      <c r="B442" s="349" t="s">
        <v>1</v>
      </c>
      <c r="C442" s="12" t="s">
        <v>87</v>
      </c>
      <c r="D442" s="12" t="s">
        <v>86</v>
      </c>
      <c r="E442" s="12" t="s">
        <v>85</v>
      </c>
      <c r="F442" s="12" t="s">
        <v>84</v>
      </c>
      <c r="G442" s="12" t="s">
        <v>0</v>
      </c>
      <c r="H442" s="12" t="s">
        <v>246</v>
      </c>
      <c r="I442" s="12" t="s">
        <v>247</v>
      </c>
      <c r="J442" s="12" t="s">
        <v>248</v>
      </c>
      <c r="K442" s="12" t="s">
        <v>249</v>
      </c>
      <c r="L442" s="12" t="s">
        <v>250</v>
      </c>
      <c r="M442" s="430" t="s">
        <v>1</v>
      </c>
      <c r="N442" s="349" t="s">
        <v>1</v>
      </c>
    </row>
    <row r="443" spans="1:14" ht="72" customHeight="1" thickTop="1" thickBot="1" x14ac:dyDescent="0.25">
      <c r="A443" s="349" t="s">
        <v>1</v>
      </c>
      <c r="B443" s="349" t="s">
        <v>1</v>
      </c>
      <c r="C443" s="12" t="s">
        <v>253</v>
      </c>
      <c r="D443" s="12" t="s">
        <v>254</v>
      </c>
      <c r="E443" s="12" t="s">
        <v>255</v>
      </c>
      <c r="F443" s="12" t="s">
        <v>256</v>
      </c>
      <c r="G443" s="12" t="s">
        <v>257</v>
      </c>
      <c r="H443" s="12" t="s">
        <v>258</v>
      </c>
      <c r="I443" s="12" t="s">
        <v>259</v>
      </c>
      <c r="J443" s="12" t="s">
        <v>260</v>
      </c>
      <c r="K443" s="12" t="s">
        <v>261</v>
      </c>
      <c r="L443" s="12" t="s">
        <v>262</v>
      </c>
      <c r="M443" s="12" t="s">
        <v>263</v>
      </c>
      <c r="N443" s="349" t="s">
        <v>1</v>
      </c>
    </row>
    <row r="444" spans="1:14" ht="54.95" customHeight="1" thickTop="1" thickBot="1" x14ac:dyDescent="0.25">
      <c r="A444" s="5" t="s">
        <v>0</v>
      </c>
      <c r="B444" s="5" t="s">
        <v>264</v>
      </c>
      <c r="C444" s="317">
        <v>6</v>
      </c>
      <c r="D444" s="317">
        <v>40</v>
      </c>
      <c r="E444" s="317">
        <v>3</v>
      </c>
      <c r="F444" s="317">
        <v>0</v>
      </c>
      <c r="G444" s="317">
        <v>0</v>
      </c>
      <c r="H444" s="317">
        <v>0</v>
      </c>
      <c r="I444" s="317">
        <v>0</v>
      </c>
      <c r="J444" s="27">
        <f>SUM(C444:I444)</f>
        <v>49</v>
      </c>
      <c r="K444" s="27">
        <f>SUM(C444:G444)</f>
        <v>49</v>
      </c>
      <c r="L444" s="27">
        <f>+C444*5+D444*4+E444*3+F444*2+G444*1</f>
        <v>199</v>
      </c>
      <c r="M444" s="6">
        <f>+L444/K444</f>
        <v>4.0612244897959187</v>
      </c>
      <c r="N444" s="6">
        <f>+M444*2</f>
        <v>8.1224489795918373</v>
      </c>
    </row>
    <row r="445" spans="1:14" ht="54.95" customHeight="1" thickTop="1" thickBot="1" x14ac:dyDescent="0.25">
      <c r="A445" s="5" t="s">
        <v>84</v>
      </c>
      <c r="B445" s="5" t="s">
        <v>265</v>
      </c>
      <c r="C445" s="74">
        <v>12</v>
      </c>
      <c r="D445" s="317">
        <v>28</v>
      </c>
      <c r="E445" s="317">
        <v>9</v>
      </c>
      <c r="F445" s="317">
        <v>0</v>
      </c>
      <c r="G445" s="317">
        <v>0</v>
      </c>
      <c r="H445" s="317">
        <v>0</v>
      </c>
      <c r="I445" s="317"/>
      <c r="J445" s="27">
        <f t="shared" ref="J445:J452" si="53">SUM(C445:I445)</f>
        <v>49</v>
      </c>
      <c r="K445" s="27">
        <f t="shared" ref="K445:K452" si="54">SUM(C445:G445)</f>
        <v>49</v>
      </c>
      <c r="L445" s="27">
        <f t="shared" ref="L445:L453" si="55">+C445*5+D445*4+E445*3+F445*2+G445*1</f>
        <v>199</v>
      </c>
      <c r="M445" s="6">
        <f t="shared" ref="M445:M453" si="56">+L445/K445</f>
        <v>4.0612244897959187</v>
      </c>
      <c r="N445" s="6">
        <f t="shared" ref="N445:N453" si="57">+M445*2</f>
        <v>8.1224489795918373</v>
      </c>
    </row>
    <row r="446" spans="1:14" ht="54.95" customHeight="1" thickTop="1" thickBot="1" x14ac:dyDescent="0.25">
      <c r="A446" s="5" t="s">
        <v>85</v>
      </c>
      <c r="B446" s="5" t="s">
        <v>266</v>
      </c>
      <c r="C446" s="317">
        <v>15</v>
      </c>
      <c r="D446" s="317">
        <v>26</v>
      </c>
      <c r="E446" s="317">
        <v>6</v>
      </c>
      <c r="F446" s="317">
        <v>2</v>
      </c>
      <c r="G446" s="317">
        <v>0</v>
      </c>
      <c r="H446" s="317">
        <v>0</v>
      </c>
      <c r="I446" s="317"/>
      <c r="J446" s="27">
        <f t="shared" si="53"/>
        <v>49</v>
      </c>
      <c r="K446" s="27">
        <f t="shared" si="54"/>
        <v>49</v>
      </c>
      <c r="L446" s="27">
        <f t="shared" si="55"/>
        <v>201</v>
      </c>
      <c r="M446" s="6">
        <f t="shared" si="56"/>
        <v>4.1020408163265305</v>
      </c>
      <c r="N446" s="6">
        <f t="shared" si="57"/>
        <v>8.204081632653061</v>
      </c>
    </row>
    <row r="447" spans="1:14" ht="54.95" customHeight="1" thickTop="1" thickBot="1" x14ac:dyDescent="0.25">
      <c r="A447" s="5" t="s">
        <v>86</v>
      </c>
      <c r="B447" s="5" t="s">
        <v>267</v>
      </c>
      <c r="C447" s="317">
        <v>20</v>
      </c>
      <c r="D447" s="317">
        <v>29</v>
      </c>
      <c r="E447" s="317">
        <v>0</v>
      </c>
      <c r="F447" s="317">
        <v>0</v>
      </c>
      <c r="G447" s="317">
        <v>0</v>
      </c>
      <c r="H447" s="317">
        <v>0</v>
      </c>
      <c r="I447" s="317"/>
      <c r="J447" s="27">
        <f t="shared" si="53"/>
        <v>49</v>
      </c>
      <c r="K447" s="27">
        <f t="shared" si="54"/>
        <v>49</v>
      </c>
      <c r="L447" s="27">
        <f t="shared" si="55"/>
        <v>216</v>
      </c>
      <c r="M447" s="6">
        <f t="shared" si="56"/>
        <v>4.408163265306122</v>
      </c>
      <c r="N447" s="6">
        <f t="shared" si="57"/>
        <v>8.816326530612244</v>
      </c>
    </row>
    <row r="448" spans="1:14" ht="90" customHeight="1" thickTop="1" thickBot="1" x14ac:dyDescent="0.25">
      <c r="A448" s="5" t="s">
        <v>87</v>
      </c>
      <c r="B448" s="5" t="s">
        <v>268</v>
      </c>
      <c r="C448" s="317">
        <v>21</v>
      </c>
      <c r="D448" s="317">
        <v>24</v>
      </c>
      <c r="E448" s="317">
        <v>4</v>
      </c>
      <c r="F448" s="317">
        <v>0</v>
      </c>
      <c r="G448" s="317">
        <v>0</v>
      </c>
      <c r="H448" s="317">
        <v>0</v>
      </c>
      <c r="I448" s="317"/>
      <c r="J448" s="27">
        <f t="shared" si="53"/>
        <v>49</v>
      </c>
      <c r="K448" s="27">
        <f t="shared" si="54"/>
        <v>49</v>
      </c>
      <c r="L448" s="27">
        <f t="shared" si="55"/>
        <v>213</v>
      </c>
      <c r="M448" s="6">
        <f t="shared" si="56"/>
        <v>4.3469387755102042</v>
      </c>
      <c r="N448" s="6">
        <f t="shared" si="57"/>
        <v>8.6938775510204085</v>
      </c>
    </row>
    <row r="449" spans="1:14" ht="54.95" customHeight="1" thickTop="1" thickBot="1" x14ac:dyDescent="0.25">
      <c r="A449" s="5" t="s">
        <v>88</v>
      </c>
      <c r="B449" s="5" t="s">
        <v>269</v>
      </c>
      <c r="C449" s="317">
        <v>9</v>
      </c>
      <c r="D449" s="317">
        <v>29</v>
      </c>
      <c r="E449" s="317">
        <v>11</v>
      </c>
      <c r="F449" s="317">
        <v>0</v>
      </c>
      <c r="G449" s="317">
        <v>0</v>
      </c>
      <c r="H449" s="317">
        <v>0</v>
      </c>
      <c r="I449" s="317"/>
      <c r="J449" s="27">
        <f t="shared" si="53"/>
        <v>49</v>
      </c>
      <c r="K449" s="27">
        <f t="shared" si="54"/>
        <v>49</v>
      </c>
      <c r="L449" s="27">
        <f t="shared" si="55"/>
        <v>194</v>
      </c>
      <c r="M449" s="6">
        <f t="shared" si="56"/>
        <v>3.9591836734693877</v>
      </c>
      <c r="N449" s="6">
        <f t="shared" si="57"/>
        <v>7.9183673469387754</v>
      </c>
    </row>
    <row r="450" spans="1:14" ht="54.95" customHeight="1" thickTop="1" thickBot="1" x14ac:dyDescent="0.25">
      <c r="A450" s="5" t="s">
        <v>89</v>
      </c>
      <c r="B450" s="5" t="s">
        <v>270</v>
      </c>
      <c r="C450" s="317">
        <v>10</v>
      </c>
      <c r="D450" s="317">
        <v>34</v>
      </c>
      <c r="E450" s="317">
        <v>5</v>
      </c>
      <c r="F450" s="317">
        <v>0</v>
      </c>
      <c r="G450" s="317">
        <v>0</v>
      </c>
      <c r="H450" s="317">
        <v>0</v>
      </c>
      <c r="I450" s="317"/>
      <c r="J450" s="27">
        <f t="shared" si="53"/>
        <v>49</v>
      </c>
      <c r="K450" s="27">
        <f t="shared" si="54"/>
        <v>49</v>
      </c>
      <c r="L450" s="27">
        <f t="shared" si="55"/>
        <v>201</v>
      </c>
      <c r="M450" s="6">
        <f t="shared" si="56"/>
        <v>4.1020408163265305</v>
      </c>
      <c r="N450" s="6">
        <f t="shared" si="57"/>
        <v>8.204081632653061</v>
      </c>
    </row>
    <row r="451" spans="1:14" ht="54.95" customHeight="1" thickTop="1" thickBot="1" x14ac:dyDescent="0.25">
      <c r="A451" s="5" t="s">
        <v>120</v>
      </c>
      <c r="B451" s="5" t="s">
        <v>271</v>
      </c>
      <c r="C451" s="317">
        <v>10</v>
      </c>
      <c r="D451" s="317">
        <v>28</v>
      </c>
      <c r="E451" s="317">
        <v>11</v>
      </c>
      <c r="F451" s="317">
        <v>0</v>
      </c>
      <c r="G451" s="317">
        <v>0</v>
      </c>
      <c r="H451" s="317">
        <v>0</v>
      </c>
      <c r="I451" s="317"/>
      <c r="J451" s="27">
        <f t="shared" si="53"/>
        <v>49</v>
      </c>
      <c r="K451" s="27">
        <f t="shared" si="54"/>
        <v>49</v>
      </c>
      <c r="L451" s="27">
        <f t="shared" si="55"/>
        <v>195</v>
      </c>
      <c r="M451" s="6">
        <f t="shared" si="56"/>
        <v>3.9795918367346941</v>
      </c>
      <c r="N451" s="6">
        <f t="shared" si="57"/>
        <v>7.9591836734693882</v>
      </c>
    </row>
    <row r="452" spans="1:14" ht="54.95" customHeight="1" thickTop="1" thickBot="1" x14ac:dyDescent="0.25">
      <c r="A452" s="5" t="s">
        <v>119</v>
      </c>
      <c r="B452" s="5" t="s">
        <v>272</v>
      </c>
      <c r="C452" s="317">
        <v>15</v>
      </c>
      <c r="D452" s="317">
        <v>31</v>
      </c>
      <c r="E452" s="317">
        <v>2</v>
      </c>
      <c r="F452" s="317">
        <v>0</v>
      </c>
      <c r="G452" s="317">
        <v>0</v>
      </c>
      <c r="H452" s="317">
        <v>1</v>
      </c>
      <c r="I452" s="317"/>
      <c r="J452" s="27">
        <f t="shared" si="53"/>
        <v>49</v>
      </c>
      <c r="K452" s="27">
        <f t="shared" si="54"/>
        <v>48</v>
      </c>
      <c r="L452" s="27">
        <f t="shared" si="55"/>
        <v>205</v>
      </c>
      <c r="M452" s="6">
        <f t="shared" si="56"/>
        <v>4.270833333333333</v>
      </c>
      <c r="N452" s="6">
        <f t="shared" si="57"/>
        <v>8.5416666666666661</v>
      </c>
    </row>
    <row r="453" spans="1:14" ht="14.25" thickTop="1" thickBot="1" x14ac:dyDescent="0.25">
      <c r="A453" s="434" t="s">
        <v>207</v>
      </c>
      <c r="B453" s="434" t="s">
        <v>1</v>
      </c>
      <c r="C453" s="20">
        <f>SUM(C444:C452)</f>
        <v>118</v>
      </c>
      <c r="D453" s="20">
        <f t="shared" ref="D453:J453" si="58">SUM(D444:D452)</f>
        <v>269</v>
      </c>
      <c r="E453" s="20">
        <f t="shared" si="58"/>
        <v>51</v>
      </c>
      <c r="F453" s="20">
        <f t="shared" si="58"/>
        <v>2</v>
      </c>
      <c r="G453" s="20">
        <f t="shared" si="58"/>
        <v>0</v>
      </c>
      <c r="H453" s="20">
        <f t="shared" si="58"/>
        <v>1</v>
      </c>
      <c r="I453" s="20">
        <f t="shared" si="58"/>
        <v>0</v>
      </c>
      <c r="J453" s="27">
        <f t="shared" si="58"/>
        <v>441</v>
      </c>
      <c r="K453" s="27">
        <f>SUM(K444:K452)</f>
        <v>440</v>
      </c>
      <c r="L453" s="27">
        <f t="shared" si="55"/>
        <v>1823</v>
      </c>
      <c r="M453" s="22">
        <f t="shared" si="56"/>
        <v>4.1431818181818185</v>
      </c>
      <c r="N453" s="22">
        <f t="shared" si="57"/>
        <v>8.286363636363637</v>
      </c>
    </row>
    <row r="454" spans="1:14" ht="14.25" thickTop="1" thickBot="1" x14ac:dyDescent="0.25">
      <c r="A454" s="434" t="s">
        <v>273</v>
      </c>
      <c r="B454" s="434" t="s">
        <v>1</v>
      </c>
      <c r="C454" s="6" t="s">
        <v>274</v>
      </c>
      <c r="D454" s="6" t="s">
        <v>275</v>
      </c>
      <c r="E454" s="6" t="s">
        <v>276</v>
      </c>
      <c r="F454" s="6" t="s">
        <v>277</v>
      </c>
      <c r="G454" s="6" t="s">
        <v>278</v>
      </c>
      <c r="H454" s="6" t="s">
        <v>279</v>
      </c>
      <c r="I454" s="6" t="s">
        <v>280</v>
      </c>
      <c r="J454" s="6" t="s">
        <v>22</v>
      </c>
      <c r="K454" s="6"/>
      <c r="L454" s="50" t="s">
        <v>281</v>
      </c>
      <c r="M454" s="6" t="s">
        <v>22</v>
      </c>
      <c r="N454" s="6" t="s">
        <v>22</v>
      </c>
    </row>
    <row r="455" spans="1:14" ht="14.25" thickTop="1" thickBot="1" x14ac:dyDescent="0.25">
      <c r="A455" s="434" t="s">
        <v>22</v>
      </c>
      <c r="B455" s="434" t="s">
        <v>1</v>
      </c>
      <c r="C455" s="51">
        <f>+C453/J453*100</f>
        <v>26.75736961451247</v>
      </c>
      <c r="D455" s="51">
        <f>+D453/J453*100</f>
        <v>60.997732426303855</v>
      </c>
      <c r="E455" s="51">
        <f>+E453/J453*100</f>
        <v>11.564625850340136</v>
      </c>
      <c r="F455" s="51">
        <f>+F453/J453*100</f>
        <v>0.45351473922902497</v>
      </c>
      <c r="G455" s="51">
        <f>+G453/J453*100</f>
        <v>0</v>
      </c>
      <c r="H455" s="51">
        <f>+H453/J453*100</f>
        <v>0.22675736961451248</v>
      </c>
      <c r="I455" s="51">
        <f>+I453/J453*100</f>
        <v>0</v>
      </c>
      <c r="J455" s="51">
        <f>SUM(C455:I455)</f>
        <v>100</v>
      </c>
      <c r="K455" s="51"/>
      <c r="L455" s="51">
        <f>+C455+D455</f>
        <v>87.755102040816325</v>
      </c>
      <c r="M455" s="6" t="s">
        <v>22</v>
      </c>
      <c r="N455" s="6" t="s">
        <v>22</v>
      </c>
    </row>
    <row r="462" spans="1:14" ht="15" x14ac:dyDescent="0.25">
      <c r="A462" s="2" t="s">
        <v>283</v>
      </c>
      <c r="C462" s="442" t="s">
        <v>934</v>
      </c>
      <c r="D462" s="442"/>
      <c r="E462" s="442"/>
    </row>
    <row r="463" spans="1:14" ht="15" x14ac:dyDescent="0.25">
      <c r="A463" s="3" t="s">
        <v>284</v>
      </c>
    </row>
    <row r="465" spans="2:8" x14ac:dyDescent="0.2">
      <c r="B465" s="369" t="s">
        <v>285</v>
      </c>
      <c r="C465" s="369" t="s">
        <v>1</v>
      </c>
      <c r="D465" s="369" t="s">
        <v>1</v>
      </c>
      <c r="E465" s="369" t="s">
        <v>1</v>
      </c>
      <c r="F465" s="369" t="s">
        <v>1</v>
      </c>
    </row>
    <row r="466" spans="2:8" ht="13.5" thickBot="1" x14ac:dyDescent="0.25">
      <c r="B466" s="369" t="s">
        <v>286</v>
      </c>
      <c r="C466" s="369" t="s">
        <v>1</v>
      </c>
      <c r="D466" s="369" t="s">
        <v>1</v>
      </c>
      <c r="E466" s="369" t="s">
        <v>1</v>
      </c>
      <c r="F466" s="369" t="s">
        <v>1</v>
      </c>
    </row>
    <row r="467" spans="2:8" ht="14.25" thickTop="1" thickBot="1" x14ac:dyDescent="0.25">
      <c r="B467" s="12" t="s">
        <v>0</v>
      </c>
      <c r="C467" s="12" t="s">
        <v>84</v>
      </c>
      <c r="D467" s="12" t="s">
        <v>85</v>
      </c>
      <c r="E467" s="12" t="s">
        <v>86</v>
      </c>
      <c r="F467" s="12" t="s">
        <v>87</v>
      </c>
    </row>
    <row r="468" spans="2:8" ht="90.95" customHeight="1" thickTop="1" thickBot="1" x14ac:dyDescent="0.25">
      <c r="B468" s="12" t="s">
        <v>935</v>
      </c>
      <c r="C468" s="12" t="s">
        <v>936</v>
      </c>
      <c r="D468" s="12" t="s">
        <v>937</v>
      </c>
      <c r="E468" s="12" t="s">
        <v>938</v>
      </c>
      <c r="F468" s="12" t="s">
        <v>939</v>
      </c>
    </row>
    <row r="469" spans="2:8" ht="20.100000000000001" customHeight="1" thickTop="1" thickBot="1" x14ac:dyDescent="0.25">
      <c r="B469" s="97">
        <f>SUM(D469:F469)</f>
        <v>0</v>
      </c>
      <c r="C469" s="97" t="e">
        <f>+#REF!</f>
        <v>#REF!</v>
      </c>
      <c r="D469" s="53"/>
      <c r="E469" s="53"/>
      <c r="F469" s="53"/>
    </row>
    <row r="470" spans="2:8" ht="13.5" thickTop="1" x14ac:dyDescent="0.2">
      <c r="B470" s="392" t="s">
        <v>287</v>
      </c>
      <c r="C470" s="392" t="s">
        <v>1</v>
      </c>
      <c r="D470" s="392" t="s">
        <v>288</v>
      </c>
      <c r="E470" s="392" t="s">
        <v>289</v>
      </c>
      <c r="F470" s="392" t="s">
        <v>290</v>
      </c>
    </row>
    <row r="471" spans="2:8" ht="13.5" thickBot="1" x14ac:dyDescent="0.25">
      <c r="B471" s="392" t="s">
        <v>163</v>
      </c>
      <c r="C471" s="392" t="s">
        <v>1</v>
      </c>
      <c r="D471" s="392" t="s">
        <v>229</v>
      </c>
      <c r="E471" s="392" t="s">
        <v>291</v>
      </c>
      <c r="F471" s="392" t="s">
        <v>292</v>
      </c>
    </row>
    <row r="472" spans="2:8" ht="14.25" thickTop="1" thickBot="1" x14ac:dyDescent="0.25">
      <c r="B472" s="372" t="e">
        <f>+B469/C469*100</f>
        <v>#REF!</v>
      </c>
      <c r="C472" s="372"/>
      <c r="D472" s="372" t="e">
        <f>+D469/B469*100</f>
        <v>#DIV/0!</v>
      </c>
      <c r="E472" s="372" t="e">
        <f>+E469/B469*100</f>
        <v>#DIV/0!</v>
      </c>
      <c r="F472" s="372" t="e">
        <f>+F469/B469*100</f>
        <v>#DIV/0!</v>
      </c>
      <c r="H472" s="54"/>
    </row>
    <row r="474" spans="2:8" ht="14.25" thickTop="1" thickBot="1" x14ac:dyDescent="0.25">
      <c r="B474" s="349" t="s">
        <v>293</v>
      </c>
      <c r="C474" s="349" t="s">
        <v>1</v>
      </c>
      <c r="D474" s="349" t="s">
        <v>1</v>
      </c>
    </row>
    <row r="476" spans="2:8" x14ac:dyDescent="0.2">
      <c r="B476" s="369" t="s">
        <v>294</v>
      </c>
      <c r="C476" s="369" t="s">
        <v>1</v>
      </c>
      <c r="D476" s="369" t="s">
        <v>1</v>
      </c>
      <c r="E476" s="369" t="s">
        <v>1</v>
      </c>
      <c r="F476" s="369" t="s">
        <v>1</v>
      </c>
    </row>
    <row r="477" spans="2:8" ht="13.5" thickBot="1" x14ac:dyDescent="0.25">
      <c r="B477" s="369" t="s">
        <v>295</v>
      </c>
      <c r="C477" s="369" t="s">
        <v>1</v>
      </c>
      <c r="D477" s="369" t="s">
        <v>1</v>
      </c>
      <c r="E477" s="369" t="s">
        <v>1</v>
      </c>
      <c r="F477" s="369" t="s">
        <v>1</v>
      </c>
    </row>
    <row r="478" spans="2:8" ht="14.25" thickTop="1" thickBot="1" x14ac:dyDescent="0.25">
      <c r="B478" s="12" t="s">
        <v>0</v>
      </c>
      <c r="C478" s="12" t="s">
        <v>84</v>
      </c>
      <c r="D478" s="12" t="s">
        <v>85</v>
      </c>
      <c r="E478" s="12" t="s">
        <v>86</v>
      </c>
      <c r="F478" s="12" t="s">
        <v>87</v>
      </c>
    </row>
    <row r="479" spans="2:8" ht="90.95" customHeight="1" thickTop="1" thickBot="1" x14ac:dyDescent="0.25">
      <c r="B479" s="12" t="s">
        <v>940</v>
      </c>
      <c r="C479" s="12" t="s">
        <v>936</v>
      </c>
      <c r="D479" s="12" t="s">
        <v>941</v>
      </c>
      <c r="E479" s="12" t="s">
        <v>942</v>
      </c>
      <c r="F479" s="12" t="s">
        <v>943</v>
      </c>
    </row>
    <row r="480" spans="2:8" ht="20.100000000000001" customHeight="1" thickTop="1" thickBot="1" x14ac:dyDescent="0.25">
      <c r="B480" s="21">
        <f>SUM(D480:F480)</f>
        <v>0</v>
      </c>
      <c r="C480" s="12" t="e">
        <f>+#REF!</f>
        <v>#REF!</v>
      </c>
      <c r="D480" s="5"/>
      <c r="E480" s="5"/>
      <c r="F480" s="5"/>
      <c r="G480" s="432" t="s">
        <v>1015</v>
      </c>
      <c r="H480" s="433"/>
    </row>
    <row r="481" spans="2:8" ht="13.5" thickTop="1" x14ac:dyDescent="0.2">
      <c r="B481" s="392" t="s">
        <v>296</v>
      </c>
      <c r="C481" s="392" t="s">
        <v>1</v>
      </c>
      <c r="D481" s="392" t="s">
        <v>297</v>
      </c>
      <c r="E481" s="392" t="s">
        <v>298</v>
      </c>
      <c r="F481" s="392" t="s">
        <v>299</v>
      </c>
      <c r="G481" s="432"/>
      <c r="H481" s="433"/>
    </row>
    <row r="482" spans="2:8" ht="13.5" thickBot="1" x14ac:dyDescent="0.25">
      <c r="B482" s="392" t="s">
        <v>163</v>
      </c>
      <c r="C482" s="392" t="s">
        <v>1</v>
      </c>
      <c r="D482" s="392" t="s">
        <v>229</v>
      </c>
      <c r="E482" s="392" t="s">
        <v>291</v>
      </c>
      <c r="F482" s="392" t="s">
        <v>292</v>
      </c>
      <c r="G482" s="432"/>
      <c r="H482" s="433"/>
    </row>
    <row r="483" spans="2:8" ht="14.25" thickTop="1" thickBot="1" x14ac:dyDescent="0.25">
      <c r="B483" s="349" t="e">
        <f>+B480/C480*100</f>
        <v>#REF!</v>
      </c>
      <c r="C483" s="349" t="s">
        <v>1</v>
      </c>
      <c r="D483" s="23" t="e">
        <f>+D480/B480*100</f>
        <v>#DIV/0!</v>
      </c>
      <c r="E483" s="23" t="e">
        <f>+E480/B480*100</f>
        <v>#DIV/0!</v>
      </c>
      <c r="F483" s="23" t="e">
        <f>+F480/B480*100</f>
        <v>#DIV/0!</v>
      </c>
    </row>
    <row r="484" spans="2:8" ht="14.25" thickTop="1" thickBot="1" x14ac:dyDescent="0.25"/>
    <row r="485" spans="2:8" ht="14.25" thickTop="1" thickBot="1" x14ac:dyDescent="0.25">
      <c r="B485" s="349" t="s">
        <v>293</v>
      </c>
      <c r="C485" s="349" t="s">
        <v>1</v>
      </c>
      <c r="D485" s="349" t="s">
        <v>1</v>
      </c>
    </row>
    <row r="487" spans="2:8" x14ac:dyDescent="0.2">
      <c r="B487" s="369" t="s">
        <v>300</v>
      </c>
      <c r="C487" s="369" t="s">
        <v>1</v>
      </c>
      <c r="D487" s="369" t="s">
        <v>1</v>
      </c>
      <c r="E487" s="369" t="s">
        <v>1</v>
      </c>
      <c r="F487" s="369" t="s">
        <v>1</v>
      </c>
    </row>
    <row r="488" spans="2:8" ht="13.5" thickBot="1" x14ac:dyDescent="0.25">
      <c r="B488" s="369" t="s">
        <v>301</v>
      </c>
      <c r="C488" s="369" t="s">
        <v>1</v>
      </c>
      <c r="D488" s="369" t="s">
        <v>1</v>
      </c>
      <c r="E488" s="369" t="s">
        <v>1</v>
      </c>
      <c r="F488" s="369" t="s">
        <v>1</v>
      </c>
    </row>
    <row r="489" spans="2:8" ht="14.25" thickTop="1" thickBot="1" x14ac:dyDescent="0.25">
      <c r="B489" s="12" t="s">
        <v>0</v>
      </c>
      <c r="C489" s="12" t="s">
        <v>84</v>
      </c>
      <c r="D489" s="12" t="s">
        <v>85</v>
      </c>
      <c r="E489" s="12" t="s">
        <v>86</v>
      </c>
      <c r="F489" s="12" t="s">
        <v>87</v>
      </c>
    </row>
    <row r="490" spans="2:8" ht="90.95" customHeight="1" thickTop="1" thickBot="1" x14ac:dyDescent="0.25">
      <c r="B490" s="12" t="s">
        <v>944</v>
      </c>
      <c r="C490" s="12" t="s">
        <v>936</v>
      </c>
      <c r="D490" s="12" t="s">
        <v>945</v>
      </c>
      <c r="E490" s="12" t="s">
        <v>946</v>
      </c>
      <c r="F490" s="12" t="s">
        <v>947</v>
      </c>
    </row>
    <row r="491" spans="2:8" ht="20.100000000000001" customHeight="1" thickTop="1" thickBot="1" x14ac:dyDescent="0.25">
      <c r="B491" s="21">
        <f>SUM(D491:F491)</f>
        <v>0</v>
      </c>
      <c r="C491" s="12" t="e">
        <f>+#REF!</f>
        <v>#REF!</v>
      </c>
      <c r="D491" s="5"/>
      <c r="E491" s="5"/>
      <c r="F491" s="5"/>
      <c r="G491" s="432" t="s">
        <v>1015</v>
      </c>
      <c r="H491" s="433"/>
    </row>
    <row r="492" spans="2:8" ht="13.5" thickTop="1" x14ac:dyDescent="0.2">
      <c r="B492" s="392" t="s">
        <v>302</v>
      </c>
      <c r="C492" s="392" t="s">
        <v>1</v>
      </c>
      <c r="D492" s="392" t="s">
        <v>303</v>
      </c>
      <c r="E492" s="392" t="s">
        <v>304</v>
      </c>
      <c r="F492" s="392" t="s">
        <v>305</v>
      </c>
      <c r="G492" s="432"/>
      <c r="H492" s="433"/>
    </row>
    <row r="493" spans="2:8" ht="13.5" thickBot="1" x14ac:dyDescent="0.25">
      <c r="B493" s="392" t="s">
        <v>163</v>
      </c>
      <c r="C493" s="392" t="s">
        <v>1</v>
      </c>
      <c r="D493" s="392" t="s">
        <v>229</v>
      </c>
      <c r="E493" s="392" t="s">
        <v>291</v>
      </c>
      <c r="F493" s="392" t="s">
        <v>292</v>
      </c>
      <c r="G493" s="432"/>
      <c r="H493" s="433"/>
    </row>
    <row r="494" spans="2:8" ht="14.25" thickTop="1" thickBot="1" x14ac:dyDescent="0.25">
      <c r="B494" s="349" t="e">
        <f>+B491/C491*100</f>
        <v>#REF!</v>
      </c>
      <c r="C494" s="349" t="s">
        <v>1</v>
      </c>
      <c r="D494" s="23" t="e">
        <f>+D491/B491*100</f>
        <v>#DIV/0!</v>
      </c>
      <c r="E494" s="23" t="e">
        <f>+E491/B491*100</f>
        <v>#DIV/0!</v>
      </c>
      <c r="F494" s="23" t="e">
        <f>+F491/B491*100</f>
        <v>#DIV/0!</v>
      </c>
    </row>
    <row r="495" spans="2:8" ht="14.25" thickTop="1" thickBot="1" x14ac:dyDescent="0.25"/>
    <row r="496" spans="2:8" ht="14.25" thickTop="1" thickBot="1" x14ac:dyDescent="0.25">
      <c r="B496" s="349" t="s">
        <v>293</v>
      </c>
      <c r="C496" s="349" t="s">
        <v>1</v>
      </c>
      <c r="D496" s="349" t="s">
        <v>1</v>
      </c>
    </row>
    <row r="498" spans="1:8" ht="15" x14ac:dyDescent="0.25">
      <c r="A498" s="2" t="s">
        <v>306</v>
      </c>
    </row>
    <row r="499" spans="1:8" ht="15" x14ac:dyDescent="0.25">
      <c r="A499" s="3" t="s">
        <v>307</v>
      </c>
    </row>
    <row r="501" spans="1:8" x14ac:dyDescent="0.2">
      <c r="B501" s="369" t="s">
        <v>308</v>
      </c>
      <c r="C501" s="369"/>
      <c r="D501" s="369"/>
      <c r="E501" s="157"/>
      <c r="F501" s="157"/>
    </row>
    <row r="502" spans="1:8" ht="26.1" customHeight="1" thickBot="1" x14ac:dyDescent="0.25">
      <c r="B502" s="364" t="s">
        <v>309</v>
      </c>
      <c r="C502" s="364"/>
      <c r="D502" s="364"/>
      <c r="E502" s="157"/>
      <c r="F502" s="157"/>
      <c r="G502" s="157"/>
      <c r="H502" s="157"/>
    </row>
    <row r="503" spans="1:8" ht="14.25" thickTop="1" thickBot="1" x14ac:dyDescent="0.25">
      <c r="B503" s="12" t="s">
        <v>0</v>
      </c>
      <c r="C503" s="12" t="s">
        <v>84</v>
      </c>
      <c r="D503" s="12" t="s">
        <v>310</v>
      </c>
    </row>
    <row r="504" spans="1:8" ht="63" customHeight="1" thickTop="1" thickBot="1" x14ac:dyDescent="0.25">
      <c r="B504" s="258" t="s">
        <v>955</v>
      </c>
      <c r="C504" s="258" t="s">
        <v>956</v>
      </c>
      <c r="D504" s="12" t="s">
        <v>311</v>
      </c>
    </row>
    <row r="505" spans="1:8" ht="26.1" customHeight="1" thickTop="1" thickBot="1" x14ac:dyDescent="0.25">
      <c r="B505" s="1">
        <v>36</v>
      </c>
      <c r="C505" s="52" t="e">
        <f>+#REF!</f>
        <v>#REF!</v>
      </c>
      <c r="D505" s="96" t="e">
        <f>+B505/C505*100</f>
        <v>#REF!</v>
      </c>
    </row>
    <row r="506" spans="1:8" ht="13.5" thickTop="1" x14ac:dyDescent="0.2"/>
    <row r="507" spans="1:8" x14ac:dyDescent="0.2">
      <c r="B507" s="367" t="s">
        <v>312</v>
      </c>
      <c r="C507" s="367"/>
      <c r="D507" s="367"/>
      <c r="E507" s="367"/>
      <c r="F507" s="367"/>
      <c r="G507" s="367"/>
      <c r="H507" s="367"/>
    </row>
    <row r="508" spans="1:8" s="117" customFormat="1" ht="30.75" customHeight="1" thickBot="1" x14ac:dyDescent="0.25">
      <c r="B508" s="368" t="s">
        <v>880</v>
      </c>
      <c r="C508" s="368"/>
      <c r="D508" s="368"/>
      <c r="E508" s="368"/>
      <c r="F508" s="368"/>
      <c r="G508" s="368"/>
      <c r="H508" s="368"/>
    </row>
    <row r="509" spans="1:8" s="117" customFormat="1" ht="14.25" thickTop="1" thickBot="1" x14ac:dyDescent="0.25">
      <c r="B509" s="203">
        <v>1</v>
      </c>
      <c r="C509" s="203">
        <v>2</v>
      </c>
      <c r="D509" s="203">
        <v>3</v>
      </c>
      <c r="E509" s="203">
        <v>4</v>
      </c>
      <c r="F509" s="203" t="s">
        <v>313</v>
      </c>
      <c r="G509" s="203" t="s">
        <v>314</v>
      </c>
      <c r="H509" s="203" t="s">
        <v>315</v>
      </c>
    </row>
    <row r="510" spans="1:8" s="117" customFormat="1" ht="61.5" thickTop="1" thickBot="1" x14ac:dyDescent="0.25">
      <c r="B510" s="259" t="s">
        <v>881</v>
      </c>
      <c r="C510" s="259" t="s">
        <v>882</v>
      </c>
      <c r="D510" s="259" t="s">
        <v>883</v>
      </c>
      <c r="E510" s="229" t="s">
        <v>884</v>
      </c>
      <c r="F510" s="203" t="s">
        <v>316</v>
      </c>
      <c r="G510" s="203" t="s">
        <v>317</v>
      </c>
      <c r="H510" s="203" t="s">
        <v>318</v>
      </c>
    </row>
    <row r="511" spans="1:8" s="117" customFormat="1" ht="14.25" thickTop="1" thickBot="1" x14ac:dyDescent="0.25">
      <c r="B511" s="153">
        <v>0</v>
      </c>
      <c r="C511" s="153">
        <v>36</v>
      </c>
      <c r="D511" s="197">
        <v>0</v>
      </c>
      <c r="E511" s="197">
        <v>47</v>
      </c>
      <c r="F511" s="198">
        <f>B511/E511*100</f>
        <v>0</v>
      </c>
      <c r="G511" s="198">
        <f>C511/E511*100</f>
        <v>76.59574468085107</v>
      </c>
      <c r="H511" s="198">
        <f>D511/E511*100</f>
        <v>0</v>
      </c>
    </row>
    <row r="512" spans="1:8" s="117" customFormat="1" ht="13.5" thickTop="1" x14ac:dyDescent="0.2"/>
    <row r="515" spans="2:10" x14ac:dyDescent="0.2">
      <c r="B515" s="369" t="s">
        <v>319</v>
      </c>
      <c r="C515" s="369"/>
      <c r="D515" s="369"/>
      <c r="E515" s="369"/>
      <c r="F515" s="369"/>
      <c r="G515" s="369"/>
      <c r="H515" s="369"/>
    </row>
    <row r="516" spans="2:10" ht="26.1" customHeight="1" thickBot="1" x14ac:dyDescent="0.25">
      <c r="B516" s="364" t="s">
        <v>320</v>
      </c>
      <c r="C516" s="364"/>
      <c r="D516" s="364"/>
      <c r="E516" s="369"/>
      <c r="F516" s="369"/>
      <c r="G516" s="369"/>
      <c r="H516" s="369"/>
    </row>
    <row r="517" spans="2:10" s="236" customFormat="1" ht="14.25" thickTop="1" thickBot="1" x14ac:dyDescent="0.25">
      <c r="B517" s="232" t="s">
        <v>0</v>
      </c>
      <c r="C517" s="232" t="s">
        <v>84</v>
      </c>
      <c r="D517" s="316" t="s">
        <v>310</v>
      </c>
      <c r="E517" s="135"/>
      <c r="F517" s="135"/>
      <c r="G517" s="135"/>
      <c r="H517" s="135"/>
    </row>
    <row r="518" spans="2:10" s="236" customFormat="1" ht="63" customHeight="1" thickTop="1" thickBot="1" x14ac:dyDescent="0.25">
      <c r="B518" s="258" t="s">
        <v>972</v>
      </c>
      <c r="C518" s="258" t="s">
        <v>973</v>
      </c>
      <c r="D518" s="232" t="s">
        <v>311</v>
      </c>
      <c r="E518" s="322" t="s">
        <v>1015</v>
      </c>
      <c r="F518" s="328"/>
    </row>
    <row r="519" spans="2:10" s="236" customFormat="1" ht="26.1" customHeight="1" thickTop="1" thickBot="1" x14ac:dyDescent="0.25">
      <c r="B519" s="238"/>
      <c r="C519" s="237" t="e">
        <f>+#REF!</f>
        <v>#REF!</v>
      </c>
      <c r="D519" s="235" t="e">
        <f>+B519/C519*100</f>
        <v>#REF!</v>
      </c>
      <c r="E519" s="327"/>
      <c r="F519" s="328"/>
    </row>
    <row r="520" spans="2:10" ht="13.5" thickTop="1" x14ac:dyDescent="0.2">
      <c r="E520" s="329"/>
      <c r="F520" s="328"/>
    </row>
    <row r="522" spans="2:10" ht="13.5" thickBot="1" x14ac:dyDescent="0.25">
      <c r="B522" s="364" t="s">
        <v>321</v>
      </c>
      <c r="C522" s="364"/>
      <c r="D522" s="364"/>
      <c r="E522" s="364"/>
      <c r="F522" s="364"/>
      <c r="G522" s="364"/>
      <c r="H522" s="364"/>
    </row>
    <row r="523" spans="2:10" s="236" customFormat="1" ht="14.25" thickTop="1" thickBot="1" x14ac:dyDescent="0.25">
      <c r="B523" s="364" t="s">
        <v>320</v>
      </c>
      <c r="C523" s="364"/>
      <c r="D523" s="364"/>
      <c r="E523" s="364"/>
      <c r="F523" s="364"/>
      <c r="G523" s="364"/>
      <c r="H523" s="364"/>
    </row>
    <row r="524" spans="2:10" s="236" customFormat="1" ht="14.25" thickTop="1" thickBot="1" x14ac:dyDescent="0.25">
      <c r="B524" s="233">
        <v>1</v>
      </c>
      <c r="C524" s="233">
        <v>2</v>
      </c>
      <c r="D524" s="233">
        <v>3</v>
      </c>
      <c r="E524" s="233">
        <v>4</v>
      </c>
      <c r="F524" s="233" t="s">
        <v>313</v>
      </c>
      <c r="G524" s="233" t="s">
        <v>314</v>
      </c>
      <c r="H524" s="233" t="s">
        <v>315</v>
      </c>
    </row>
    <row r="525" spans="2:10" s="236" customFormat="1" ht="61.5" thickTop="1" thickBot="1" x14ac:dyDescent="0.25">
      <c r="B525" s="259" t="s">
        <v>948</v>
      </c>
      <c r="C525" s="259" t="s">
        <v>949</v>
      </c>
      <c r="D525" s="259" t="s">
        <v>950</v>
      </c>
      <c r="E525" s="229" t="s">
        <v>954</v>
      </c>
      <c r="F525" s="233" t="s">
        <v>316</v>
      </c>
      <c r="G525" s="233" t="s">
        <v>317</v>
      </c>
      <c r="H525" s="233" t="s">
        <v>318</v>
      </c>
      <c r="I525" s="432" t="s">
        <v>1015</v>
      </c>
      <c r="J525" s="433"/>
    </row>
    <row r="526" spans="2:10" s="236" customFormat="1" ht="14.25" thickTop="1" thickBot="1" x14ac:dyDescent="0.25">
      <c r="B526" s="153"/>
      <c r="C526" s="153"/>
      <c r="D526" s="234"/>
      <c r="E526" s="234"/>
      <c r="F526" s="198" t="e">
        <f>B526/E526*100</f>
        <v>#DIV/0!</v>
      </c>
      <c r="G526" s="198" t="e">
        <f>C526/E526*100</f>
        <v>#DIV/0!</v>
      </c>
      <c r="H526" s="198" t="e">
        <f>D526/E526*100</f>
        <v>#DIV/0!</v>
      </c>
      <c r="I526" s="432"/>
      <c r="J526" s="433"/>
    </row>
    <row r="527" spans="2:10" ht="13.5" thickTop="1" x14ac:dyDescent="0.2">
      <c r="H527" s="135"/>
      <c r="I527" s="443"/>
      <c r="J527" s="433"/>
    </row>
    <row r="529" spans="2:10" x14ac:dyDescent="0.2">
      <c r="B529" s="369" t="s">
        <v>322</v>
      </c>
      <c r="C529" s="369"/>
      <c r="D529" s="369"/>
      <c r="E529" s="157"/>
      <c r="F529" s="157"/>
    </row>
    <row r="530" spans="2:10" ht="26.1" customHeight="1" thickBot="1" x14ac:dyDescent="0.25">
      <c r="B530" s="364" t="s">
        <v>323</v>
      </c>
      <c r="C530" s="364"/>
      <c r="D530" s="364"/>
      <c r="E530" s="157"/>
      <c r="F530" s="157"/>
      <c r="G530" s="157"/>
      <c r="H530" s="157"/>
    </row>
    <row r="531" spans="2:10" s="236" customFormat="1" ht="26.1" customHeight="1" thickTop="1" thickBot="1" x14ac:dyDescent="0.25">
      <c r="B531" s="12" t="s">
        <v>0</v>
      </c>
      <c r="C531" s="12" t="s">
        <v>84</v>
      </c>
      <c r="D531" s="12" t="s">
        <v>310</v>
      </c>
      <c r="E531" s="157"/>
      <c r="F531" s="157"/>
      <c r="G531" s="157"/>
      <c r="H531" s="157"/>
    </row>
    <row r="532" spans="2:10" s="236" customFormat="1" ht="37.5" customHeight="1" thickTop="1" thickBot="1" x14ac:dyDescent="0.25">
      <c r="B532" s="258" t="s">
        <v>957</v>
      </c>
      <c r="C532" s="258" t="s">
        <v>958</v>
      </c>
      <c r="D532" s="12" t="s">
        <v>311</v>
      </c>
      <c r="E532" s="432" t="s">
        <v>1015</v>
      </c>
      <c r="F532" s="433"/>
      <c r="G532" s="157"/>
      <c r="H532" s="157"/>
    </row>
    <row r="533" spans="2:10" s="236" customFormat="1" ht="26.1" customHeight="1" thickTop="1" thickBot="1" x14ac:dyDescent="0.25">
      <c r="B533" s="1" t="s">
        <v>73</v>
      </c>
      <c r="C533" s="1"/>
      <c r="D533" s="316" t="e">
        <f>+B533/C533*100</f>
        <v>#DIV/0!</v>
      </c>
      <c r="E533" s="432"/>
      <c r="F533" s="433"/>
      <c r="G533" s="157"/>
      <c r="H533" s="157"/>
    </row>
    <row r="534" spans="2:10" ht="13.5" thickTop="1" x14ac:dyDescent="0.2">
      <c r="D534" s="135"/>
      <c r="E534" s="443"/>
      <c r="F534" s="433"/>
    </row>
    <row r="536" spans="2:10" x14ac:dyDescent="0.2">
      <c r="B536" s="369" t="s">
        <v>324</v>
      </c>
      <c r="C536" s="369" t="s">
        <v>1</v>
      </c>
      <c r="D536" s="369" t="s">
        <v>1</v>
      </c>
      <c r="E536" s="369" t="s">
        <v>1</v>
      </c>
    </row>
    <row r="537" spans="2:10" s="236" customFormat="1" ht="13.5" thickBot="1" x14ac:dyDescent="0.25">
      <c r="B537" s="364" t="s">
        <v>323</v>
      </c>
      <c r="C537" s="364"/>
      <c r="D537" s="364"/>
      <c r="E537" s="364"/>
      <c r="F537" s="364"/>
      <c r="G537" s="364"/>
      <c r="H537" s="364"/>
    </row>
    <row r="538" spans="2:10" s="236" customFormat="1" ht="14.25" thickTop="1" thickBot="1" x14ac:dyDescent="0.25">
      <c r="B538" s="233">
        <v>1</v>
      </c>
      <c r="C538" s="233">
        <v>2</v>
      </c>
      <c r="D538" s="233">
        <v>3</v>
      </c>
      <c r="E538" s="233">
        <v>4</v>
      </c>
      <c r="F538" s="233" t="s">
        <v>313</v>
      </c>
      <c r="G538" s="233" t="s">
        <v>314</v>
      </c>
      <c r="H538" s="233" t="s">
        <v>315</v>
      </c>
    </row>
    <row r="539" spans="2:10" s="236" customFormat="1" ht="61.5" thickTop="1" thickBot="1" x14ac:dyDescent="0.25">
      <c r="B539" s="259" t="s">
        <v>951</v>
      </c>
      <c r="C539" s="259" t="s">
        <v>952</v>
      </c>
      <c r="D539" s="259" t="s">
        <v>953</v>
      </c>
      <c r="E539" s="229" t="s">
        <v>954</v>
      </c>
      <c r="F539" s="233" t="s">
        <v>316</v>
      </c>
      <c r="G539" s="233" t="s">
        <v>317</v>
      </c>
      <c r="H539" s="233" t="s">
        <v>318</v>
      </c>
      <c r="I539" s="432" t="s">
        <v>1015</v>
      </c>
      <c r="J539" s="433"/>
    </row>
    <row r="540" spans="2:10" s="236" customFormat="1" ht="14.25" thickTop="1" thickBot="1" x14ac:dyDescent="0.25">
      <c r="B540" s="153"/>
      <c r="C540" s="153"/>
      <c r="D540" s="234"/>
      <c r="E540" s="234"/>
      <c r="F540" s="198" t="e">
        <f>B540/E540*100</f>
        <v>#DIV/0!</v>
      </c>
      <c r="G540" s="198" t="e">
        <f>C540/E540*100</f>
        <v>#DIV/0!</v>
      </c>
      <c r="H540" s="198" t="e">
        <f>D540/E540*100</f>
        <v>#DIV/0!</v>
      </c>
      <c r="I540" s="432"/>
      <c r="J540" s="433"/>
    </row>
    <row r="541" spans="2:10" ht="13.5" thickTop="1" x14ac:dyDescent="0.2">
      <c r="H541" s="135"/>
      <c r="I541" s="443"/>
      <c r="J541" s="433"/>
    </row>
    <row r="546" spans="1:14" ht="15" x14ac:dyDescent="0.25">
      <c r="A546" s="2" t="s">
        <v>325</v>
      </c>
    </row>
    <row r="547" spans="1:14" ht="15" x14ac:dyDescent="0.25">
      <c r="A547" s="3" t="s">
        <v>326</v>
      </c>
    </row>
    <row r="548" spans="1:14" s="204" customFormat="1" ht="15" x14ac:dyDescent="0.25">
      <c r="A548" s="257" t="s">
        <v>960</v>
      </c>
    </row>
    <row r="551" spans="1:14" x14ac:dyDescent="0.2">
      <c r="A551" s="369" t="s">
        <v>327</v>
      </c>
      <c r="B551" s="369" t="s">
        <v>1</v>
      </c>
      <c r="C551" s="369" t="s">
        <v>1</v>
      </c>
      <c r="D551" s="369" t="s">
        <v>1</v>
      </c>
      <c r="E551" s="369" t="s">
        <v>1</v>
      </c>
      <c r="F551" s="369" t="s">
        <v>1</v>
      </c>
      <c r="G551" s="369" t="s">
        <v>1</v>
      </c>
      <c r="H551" s="369" t="s">
        <v>1</v>
      </c>
      <c r="I551" s="369" t="s">
        <v>1</v>
      </c>
      <c r="J551" s="369" t="s">
        <v>1</v>
      </c>
      <c r="K551" s="369" t="s">
        <v>1</v>
      </c>
      <c r="L551" s="369" t="s">
        <v>1</v>
      </c>
      <c r="M551" s="369" t="s">
        <v>1</v>
      </c>
      <c r="N551" s="369" t="s">
        <v>1</v>
      </c>
    </row>
    <row r="552" spans="1:14" x14ac:dyDescent="0.2">
      <c r="A552" s="369" t="s">
        <v>242</v>
      </c>
      <c r="B552" s="369" t="s">
        <v>1</v>
      </c>
      <c r="C552" s="369" t="s">
        <v>1</v>
      </c>
      <c r="D552" s="369" t="s">
        <v>1</v>
      </c>
      <c r="E552" s="369" t="s">
        <v>1</v>
      </c>
      <c r="F552" s="369" t="s">
        <v>1</v>
      </c>
      <c r="G552" s="369" t="s">
        <v>1</v>
      </c>
      <c r="H552" s="369" t="s">
        <v>1</v>
      </c>
      <c r="I552" s="369" t="s">
        <v>1</v>
      </c>
      <c r="J552" s="369" t="s">
        <v>1</v>
      </c>
      <c r="K552" s="369" t="s">
        <v>1</v>
      </c>
      <c r="L552" s="369" t="s">
        <v>1</v>
      </c>
      <c r="M552" s="369" t="s">
        <v>1</v>
      </c>
      <c r="N552" s="369" t="s">
        <v>1</v>
      </c>
    </row>
    <row r="553" spans="1:14" ht="13.5" thickBot="1" x14ac:dyDescent="0.25">
      <c r="A553" s="369" t="s">
        <v>328</v>
      </c>
      <c r="B553" s="369" t="s">
        <v>1</v>
      </c>
      <c r="C553" s="369" t="s">
        <v>1</v>
      </c>
      <c r="D553" s="369" t="s">
        <v>1</v>
      </c>
      <c r="E553" s="369" t="s">
        <v>1</v>
      </c>
      <c r="F553" s="369" t="s">
        <v>1</v>
      </c>
      <c r="G553" s="369" t="s">
        <v>1</v>
      </c>
      <c r="H553" s="369" t="s">
        <v>1</v>
      </c>
      <c r="I553" s="369" t="s">
        <v>1</v>
      </c>
      <c r="J553" s="369" t="s">
        <v>1</v>
      </c>
      <c r="K553" s="369" t="s">
        <v>1</v>
      </c>
      <c r="L553" s="369" t="s">
        <v>1</v>
      </c>
      <c r="M553" s="369" t="s">
        <v>1</v>
      </c>
      <c r="N553" s="369" t="s">
        <v>1</v>
      </c>
    </row>
    <row r="554" spans="1:14" ht="23.1" customHeight="1" thickTop="1" thickBot="1" x14ac:dyDescent="0.25">
      <c r="A554" s="349" t="s">
        <v>200</v>
      </c>
      <c r="B554" s="349" t="s">
        <v>244</v>
      </c>
      <c r="C554" s="349" t="s">
        <v>245</v>
      </c>
      <c r="D554" s="349" t="s">
        <v>1</v>
      </c>
      <c r="E554" s="349" t="s">
        <v>1</v>
      </c>
      <c r="F554" s="349" t="s">
        <v>1</v>
      </c>
      <c r="G554" s="349" t="s">
        <v>1</v>
      </c>
      <c r="H554" s="349" t="s">
        <v>1</v>
      </c>
      <c r="I554" s="349" t="s">
        <v>1</v>
      </c>
      <c r="J554" s="349" t="s">
        <v>1</v>
      </c>
      <c r="K554" s="349" t="s">
        <v>1</v>
      </c>
      <c r="L554" s="349" t="s">
        <v>1</v>
      </c>
      <c r="M554" s="349" t="s">
        <v>251</v>
      </c>
      <c r="N554" s="349" t="s">
        <v>252</v>
      </c>
    </row>
    <row r="555" spans="1:14" ht="56.1" customHeight="1" thickTop="1" thickBot="1" x14ac:dyDescent="0.25">
      <c r="A555" s="349" t="s">
        <v>1</v>
      </c>
      <c r="B555" s="349" t="s">
        <v>1</v>
      </c>
      <c r="C555" s="12" t="s">
        <v>87</v>
      </c>
      <c r="D555" s="12" t="s">
        <v>86</v>
      </c>
      <c r="E555" s="12" t="s">
        <v>85</v>
      </c>
      <c r="F555" s="12" t="s">
        <v>84</v>
      </c>
      <c r="G555" s="12" t="s">
        <v>0</v>
      </c>
      <c r="H555" s="12" t="s">
        <v>246</v>
      </c>
      <c r="I555" s="12" t="s">
        <v>247</v>
      </c>
      <c r="J555" s="12" t="s">
        <v>248</v>
      </c>
      <c r="K555" s="12" t="s">
        <v>249</v>
      </c>
      <c r="L555" s="12" t="s">
        <v>250</v>
      </c>
      <c r="M555" s="349" t="s">
        <v>1</v>
      </c>
      <c r="N555" s="349" t="s">
        <v>1</v>
      </c>
    </row>
    <row r="556" spans="1:14" ht="72" customHeight="1" thickTop="1" thickBot="1" x14ac:dyDescent="0.25">
      <c r="A556" s="349" t="s">
        <v>1</v>
      </c>
      <c r="B556" s="349" t="s">
        <v>1</v>
      </c>
      <c r="C556" s="12" t="s">
        <v>253</v>
      </c>
      <c r="D556" s="12" t="s">
        <v>254</v>
      </c>
      <c r="E556" s="12" t="s">
        <v>255</v>
      </c>
      <c r="F556" s="12" t="s">
        <v>256</v>
      </c>
      <c r="G556" s="12" t="s">
        <v>257</v>
      </c>
      <c r="H556" s="12" t="s">
        <v>258</v>
      </c>
      <c r="I556" s="12" t="s">
        <v>259</v>
      </c>
      <c r="J556" s="12" t="s">
        <v>260</v>
      </c>
      <c r="K556" s="12" t="s">
        <v>261</v>
      </c>
      <c r="L556" s="12" t="s">
        <v>262</v>
      </c>
      <c r="M556" s="12" t="s">
        <v>263</v>
      </c>
      <c r="N556" s="349" t="s">
        <v>1</v>
      </c>
    </row>
    <row r="557" spans="1:14" ht="105" customHeight="1" thickTop="1" thickBot="1" x14ac:dyDescent="0.25">
      <c r="A557" s="5" t="s">
        <v>0</v>
      </c>
      <c r="B557" s="5" t="s">
        <v>329</v>
      </c>
      <c r="C557" s="317">
        <v>6</v>
      </c>
      <c r="D557" s="317">
        <v>1</v>
      </c>
      <c r="E557" s="317">
        <v>0</v>
      </c>
      <c r="F557" s="317">
        <v>0</v>
      </c>
      <c r="G557" s="317">
        <v>0</v>
      </c>
      <c r="H557" s="317">
        <v>0</v>
      </c>
      <c r="I557" s="317">
        <v>0</v>
      </c>
      <c r="J557" s="27">
        <f>SUM(C557:I557)</f>
        <v>7</v>
      </c>
      <c r="K557" s="27">
        <f>SUM(C557:G557)</f>
        <v>7</v>
      </c>
      <c r="L557" s="27">
        <f>+C557*5+D557*4+E557*3+F557*2+G557*1</f>
        <v>34</v>
      </c>
      <c r="M557" s="98">
        <f>+L557/K557</f>
        <v>4.8571428571428568</v>
      </c>
      <c r="N557" s="98">
        <f>+M557*2</f>
        <v>9.7142857142857135</v>
      </c>
    </row>
    <row r="558" spans="1:14" ht="70.5" customHeight="1" thickTop="1" thickBot="1" x14ac:dyDescent="0.25">
      <c r="A558" s="5" t="s">
        <v>84</v>
      </c>
      <c r="B558" s="5" t="s">
        <v>330</v>
      </c>
      <c r="C558" s="74">
        <v>6</v>
      </c>
      <c r="D558" s="317">
        <v>1</v>
      </c>
      <c r="E558" s="317">
        <v>0</v>
      </c>
      <c r="F558" s="317">
        <v>0</v>
      </c>
      <c r="G558" s="317">
        <v>0</v>
      </c>
      <c r="H558" s="317">
        <v>0</v>
      </c>
      <c r="I558" s="317">
        <v>0</v>
      </c>
      <c r="J558" s="27">
        <f t="shared" ref="J558:J564" si="59">SUM(C558:I558)</f>
        <v>7</v>
      </c>
      <c r="K558" s="27">
        <f t="shared" ref="K558:K565" si="60">SUM(C558:G558)</f>
        <v>7</v>
      </c>
      <c r="L558" s="27">
        <f t="shared" ref="L558:L565" si="61">+C558*5+D558*4+E558*3+F558*2+G558*1</f>
        <v>34</v>
      </c>
      <c r="M558" s="98">
        <f t="shared" ref="M558:M565" si="62">+L558/K558</f>
        <v>4.8571428571428568</v>
      </c>
      <c r="N558" s="98">
        <f t="shared" ref="N558:N565" si="63">+M558*2</f>
        <v>9.7142857142857135</v>
      </c>
    </row>
    <row r="559" spans="1:14" ht="54.95" customHeight="1" thickTop="1" thickBot="1" x14ac:dyDescent="0.25">
      <c r="A559" s="5" t="s">
        <v>85</v>
      </c>
      <c r="B559" s="5" t="s">
        <v>331</v>
      </c>
      <c r="C559" s="317">
        <v>6</v>
      </c>
      <c r="D559" s="317">
        <v>0</v>
      </c>
      <c r="E559" s="317">
        <v>1</v>
      </c>
      <c r="F559" s="317">
        <v>0</v>
      </c>
      <c r="G559" s="317">
        <v>0</v>
      </c>
      <c r="H559" s="317">
        <v>0</v>
      </c>
      <c r="I559" s="317">
        <v>0</v>
      </c>
      <c r="J559" s="27">
        <f t="shared" si="59"/>
        <v>7</v>
      </c>
      <c r="K559" s="27">
        <f t="shared" si="60"/>
        <v>7</v>
      </c>
      <c r="L559" s="27">
        <f t="shared" si="61"/>
        <v>33</v>
      </c>
      <c r="M559" s="98">
        <f t="shared" si="62"/>
        <v>4.7142857142857144</v>
      </c>
      <c r="N559" s="98">
        <f t="shared" si="63"/>
        <v>9.4285714285714288</v>
      </c>
    </row>
    <row r="560" spans="1:14" ht="54.95" customHeight="1" thickTop="1" thickBot="1" x14ac:dyDescent="0.25">
      <c r="A560" s="5" t="s">
        <v>86</v>
      </c>
      <c r="B560" s="5" t="s">
        <v>332</v>
      </c>
      <c r="C560" s="317">
        <v>4</v>
      </c>
      <c r="D560" s="317">
        <v>2</v>
      </c>
      <c r="E560" s="317">
        <v>1</v>
      </c>
      <c r="F560" s="317">
        <v>0</v>
      </c>
      <c r="G560" s="317">
        <v>0</v>
      </c>
      <c r="H560" s="317">
        <v>0</v>
      </c>
      <c r="I560" s="317">
        <v>0</v>
      </c>
      <c r="J560" s="27">
        <f t="shared" si="59"/>
        <v>7</v>
      </c>
      <c r="K560" s="27">
        <f t="shared" si="60"/>
        <v>7</v>
      </c>
      <c r="L560" s="27">
        <f t="shared" si="61"/>
        <v>31</v>
      </c>
      <c r="M560" s="98">
        <f t="shared" si="62"/>
        <v>4.4285714285714288</v>
      </c>
      <c r="N560" s="98">
        <f t="shared" si="63"/>
        <v>8.8571428571428577</v>
      </c>
    </row>
    <row r="561" spans="1:14" ht="54.95" customHeight="1" thickTop="1" thickBot="1" x14ac:dyDescent="0.25">
      <c r="A561" s="5" t="s">
        <v>87</v>
      </c>
      <c r="B561" s="5" t="s">
        <v>333</v>
      </c>
      <c r="C561" s="317">
        <v>5</v>
      </c>
      <c r="D561" s="317">
        <v>2</v>
      </c>
      <c r="E561" s="317">
        <v>0</v>
      </c>
      <c r="F561" s="317">
        <v>0</v>
      </c>
      <c r="G561" s="317">
        <v>0</v>
      </c>
      <c r="H561" s="317">
        <v>0</v>
      </c>
      <c r="I561" s="317">
        <v>0</v>
      </c>
      <c r="J561" s="27">
        <f t="shared" si="59"/>
        <v>7</v>
      </c>
      <c r="K561" s="27">
        <f t="shared" si="60"/>
        <v>7</v>
      </c>
      <c r="L561" s="27">
        <f t="shared" si="61"/>
        <v>33</v>
      </c>
      <c r="M561" s="98">
        <f t="shared" si="62"/>
        <v>4.7142857142857144</v>
      </c>
      <c r="N561" s="98">
        <f t="shared" si="63"/>
        <v>9.4285714285714288</v>
      </c>
    </row>
    <row r="562" spans="1:14" ht="54.95" customHeight="1" thickTop="1" thickBot="1" x14ac:dyDescent="0.25">
      <c r="A562" s="5" t="s">
        <v>88</v>
      </c>
      <c r="B562" s="5" t="s">
        <v>334</v>
      </c>
      <c r="C562" s="317">
        <v>3</v>
      </c>
      <c r="D562" s="317">
        <v>3</v>
      </c>
      <c r="E562" s="317">
        <v>1</v>
      </c>
      <c r="F562" s="317">
        <v>0</v>
      </c>
      <c r="G562" s="317">
        <v>0</v>
      </c>
      <c r="H562" s="317">
        <v>0</v>
      </c>
      <c r="I562" s="317">
        <v>0</v>
      </c>
      <c r="J562" s="27">
        <f t="shared" si="59"/>
        <v>7</v>
      </c>
      <c r="K562" s="27">
        <f t="shared" si="60"/>
        <v>7</v>
      </c>
      <c r="L562" s="27">
        <f t="shared" si="61"/>
        <v>30</v>
      </c>
      <c r="M562" s="98">
        <f t="shared" si="62"/>
        <v>4.2857142857142856</v>
      </c>
      <c r="N562" s="98">
        <f t="shared" si="63"/>
        <v>8.5714285714285712</v>
      </c>
    </row>
    <row r="563" spans="1:14" ht="54.95" customHeight="1" thickTop="1" thickBot="1" x14ac:dyDescent="0.25">
      <c r="A563" s="5" t="s">
        <v>89</v>
      </c>
      <c r="B563" s="5" t="s">
        <v>335</v>
      </c>
      <c r="C563" s="317">
        <v>5</v>
      </c>
      <c r="D563" s="317">
        <v>2</v>
      </c>
      <c r="E563" s="317">
        <v>0</v>
      </c>
      <c r="F563" s="317">
        <v>0</v>
      </c>
      <c r="G563" s="317">
        <v>0</v>
      </c>
      <c r="H563" s="317">
        <v>0</v>
      </c>
      <c r="I563" s="317">
        <v>0</v>
      </c>
      <c r="J563" s="27">
        <f t="shared" si="59"/>
        <v>7</v>
      </c>
      <c r="K563" s="27">
        <f t="shared" si="60"/>
        <v>7</v>
      </c>
      <c r="L563" s="27">
        <f t="shared" si="61"/>
        <v>33</v>
      </c>
      <c r="M563" s="98">
        <f t="shared" si="62"/>
        <v>4.7142857142857144</v>
      </c>
      <c r="N563" s="98">
        <f t="shared" si="63"/>
        <v>9.4285714285714288</v>
      </c>
    </row>
    <row r="564" spans="1:14" ht="54.95" customHeight="1" thickTop="1" thickBot="1" x14ac:dyDescent="0.25">
      <c r="A564" s="5" t="s">
        <v>120</v>
      </c>
      <c r="B564" s="5" t="s">
        <v>336</v>
      </c>
      <c r="C564" s="317">
        <v>6</v>
      </c>
      <c r="D564" s="317">
        <v>1</v>
      </c>
      <c r="E564" s="317">
        <v>0</v>
      </c>
      <c r="F564" s="317">
        <v>0</v>
      </c>
      <c r="G564" s="317">
        <v>0</v>
      </c>
      <c r="H564" s="317">
        <v>0</v>
      </c>
      <c r="I564" s="317">
        <v>0</v>
      </c>
      <c r="J564" s="27">
        <f t="shared" si="59"/>
        <v>7</v>
      </c>
      <c r="K564" s="27">
        <f t="shared" si="60"/>
        <v>7</v>
      </c>
      <c r="L564" s="27">
        <f t="shared" si="61"/>
        <v>34</v>
      </c>
      <c r="M564" s="98">
        <f t="shared" si="62"/>
        <v>4.8571428571428568</v>
      </c>
      <c r="N564" s="98">
        <f t="shared" si="63"/>
        <v>9.7142857142857135</v>
      </c>
    </row>
    <row r="565" spans="1:14" ht="14.25" thickTop="1" thickBot="1" x14ac:dyDescent="0.25">
      <c r="A565" s="434" t="s">
        <v>207</v>
      </c>
      <c r="B565" s="434" t="s">
        <v>1</v>
      </c>
      <c r="C565" s="20">
        <f>SUM(C557:C564)</f>
        <v>41</v>
      </c>
      <c r="D565" s="20">
        <f t="shared" ref="D565:J565" si="64">SUM(D557:D564)</f>
        <v>12</v>
      </c>
      <c r="E565" s="20">
        <f t="shared" si="64"/>
        <v>3</v>
      </c>
      <c r="F565" s="20">
        <f t="shared" si="64"/>
        <v>0</v>
      </c>
      <c r="G565" s="20">
        <f t="shared" si="64"/>
        <v>0</v>
      </c>
      <c r="H565" s="20">
        <f t="shared" si="64"/>
        <v>0</v>
      </c>
      <c r="I565" s="20">
        <f t="shared" si="64"/>
        <v>0</v>
      </c>
      <c r="J565" s="20">
        <f t="shared" si="64"/>
        <v>56</v>
      </c>
      <c r="K565" s="27">
        <f t="shared" si="60"/>
        <v>56</v>
      </c>
      <c r="L565" s="27">
        <f t="shared" si="61"/>
        <v>262</v>
      </c>
      <c r="M565" s="98">
        <f t="shared" si="62"/>
        <v>4.6785714285714288</v>
      </c>
      <c r="N565" s="98">
        <f t="shared" si="63"/>
        <v>9.3571428571428577</v>
      </c>
    </row>
    <row r="566" spans="1:14" ht="14.25" thickTop="1" thickBot="1" x14ac:dyDescent="0.25">
      <c r="A566" s="434" t="s">
        <v>273</v>
      </c>
      <c r="B566" s="434" t="s">
        <v>1</v>
      </c>
      <c r="C566" s="22" t="s">
        <v>274</v>
      </c>
      <c r="D566" s="22" t="s">
        <v>275</v>
      </c>
      <c r="E566" s="22" t="s">
        <v>276</v>
      </c>
      <c r="F566" s="22" t="s">
        <v>277</v>
      </c>
      <c r="G566" s="22" t="s">
        <v>278</v>
      </c>
      <c r="H566" s="22" t="s">
        <v>279</v>
      </c>
      <c r="I566" s="22" t="s">
        <v>280</v>
      </c>
      <c r="J566" s="22" t="s">
        <v>22</v>
      </c>
      <c r="K566" s="22"/>
      <c r="L566" s="72" t="s">
        <v>281</v>
      </c>
      <c r="M566" s="22" t="s">
        <v>22</v>
      </c>
      <c r="N566" s="22" t="s">
        <v>22</v>
      </c>
    </row>
    <row r="567" spans="1:14" ht="14.25" thickTop="1" thickBot="1" x14ac:dyDescent="0.25">
      <c r="A567" s="434" t="s">
        <v>22</v>
      </c>
      <c r="B567" s="434" t="s">
        <v>1</v>
      </c>
      <c r="C567" s="71">
        <f>+C565/J565*100</f>
        <v>73.214285714285708</v>
      </c>
      <c r="D567" s="71">
        <f>+D565/J565*100</f>
        <v>21.428571428571427</v>
      </c>
      <c r="E567" s="71">
        <f>+E565/J565*100</f>
        <v>5.3571428571428568</v>
      </c>
      <c r="F567" s="71">
        <f>+F565/J565*100</f>
        <v>0</v>
      </c>
      <c r="G567" s="71">
        <f>+G565/J565*100</f>
        <v>0</v>
      </c>
      <c r="H567" s="71">
        <f>+H565/J565*100</f>
        <v>0</v>
      </c>
      <c r="I567" s="71">
        <f>+I565/J565*100</f>
        <v>0</v>
      </c>
      <c r="J567" s="71">
        <f>SUM(C567:I567)</f>
        <v>100</v>
      </c>
      <c r="K567" s="71"/>
      <c r="L567" s="71">
        <f>+C567+D567</f>
        <v>94.642857142857139</v>
      </c>
      <c r="M567" s="6"/>
      <c r="N567" s="6"/>
    </row>
    <row r="571" spans="1:14" ht="15" x14ac:dyDescent="0.25">
      <c r="A571" s="2" t="s">
        <v>338</v>
      </c>
    </row>
    <row r="572" spans="1:14" ht="15" x14ac:dyDescent="0.25">
      <c r="A572" s="3" t="s">
        <v>339</v>
      </c>
    </row>
    <row r="574" spans="1:14" ht="13.5" customHeight="1" x14ac:dyDescent="0.2">
      <c r="B574" s="435" t="s">
        <v>847</v>
      </c>
      <c r="C574" s="435"/>
      <c r="D574" s="435"/>
      <c r="E574" s="435"/>
      <c r="F574" s="435"/>
    </row>
    <row r="575" spans="1:14" x14ac:dyDescent="0.2">
      <c r="B575" s="435"/>
      <c r="C575" s="435"/>
      <c r="D575" s="435"/>
      <c r="E575" s="435"/>
      <c r="F575" s="435"/>
    </row>
    <row r="576" spans="1:14" ht="37.5" customHeight="1" x14ac:dyDescent="0.2">
      <c r="B576" s="435" t="s">
        <v>848</v>
      </c>
      <c r="C576" s="435"/>
      <c r="D576" s="435"/>
      <c r="E576" s="435"/>
      <c r="F576" s="435"/>
    </row>
    <row r="577" spans="2:7" ht="13.5" customHeight="1" thickBot="1" x14ac:dyDescent="0.25">
      <c r="B577" s="364" t="s">
        <v>849</v>
      </c>
      <c r="C577" s="364"/>
      <c r="D577" s="364"/>
      <c r="E577" s="364"/>
      <c r="F577" s="364"/>
    </row>
    <row r="578" spans="2:7" ht="25.5" customHeight="1" thickTop="1" thickBot="1" x14ac:dyDescent="0.25">
      <c r="B578" s="110">
        <v>1</v>
      </c>
      <c r="C578" s="110">
        <v>2</v>
      </c>
      <c r="D578" s="110">
        <v>3</v>
      </c>
      <c r="E578" s="349" t="s">
        <v>850</v>
      </c>
      <c r="F578" s="349" t="s">
        <v>851</v>
      </c>
    </row>
    <row r="579" spans="2:7" ht="37.5" thickTop="1" thickBot="1" x14ac:dyDescent="0.25">
      <c r="B579" s="110" t="s">
        <v>852</v>
      </c>
      <c r="C579" s="110" t="s">
        <v>853</v>
      </c>
      <c r="D579" s="110" t="s">
        <v>854</v>
      </c>
      <c r="E579" s="349" t="s">
        <v>1</v>
      </c>
      <c r="F579" s="349" t="s">
        <v>1</v>
      </c>
      <c r="G579" s="288"/>
    </row>
    <row r="580" spans="2:7" ht="14.25" thickTop="1" thickBot="1" x14ac:dyDescent="0.25">
      <c r="B580" s="112">
        <v>8738930</v>
      </c>
      <c r="C580" s="113">
        <v>9347862</v>
      </c>
      <c r="D580" s="113">
        <f>B580+C580</f>
        <v>18086792</v>
      </c>
      <c r="E580" s="110">
        <f>(B580/D580)*100</f>
        <v>48.31663901481258</v>
      </c>
      <c r="F580" s="110">
        <f>(C580/D580)*100</f>
        <v>51.68336098518742</v>
      </c>
    </row>
    <row r="581" spans="2:7" ht="13.5" customHeight="1" thickTop="1" x14ac:dyDescent="0.2"/>
    <row r="582" spans="2:7" ht="13.5" thickBot="1" x14ac:dyDescent="0.25">
      <c r="B582" s="364" t="s">
        <v>855</v>
      </c>
      <c r="C582" s="364"/>
      <c r="D582" s="364"/>
      <c r="E582" s="364"/>
    </row>
    <row r="583" spans="2:7" ht="25.5" customHeight="1" thickTop="1" thickBot="1" x14ac:dyDescent="0.25">
      <c r="B583" s="110" t="s">
        <v>0</v>
      </c>
      <c r="C583" s="110" t="s">
        <v>84</v>
      </c>
      <c r="D583" s="110" t="s">
        <v>85</v>
      </c>
      <c r="E583" s="110" t="s">
        <v>86</v>
      </c>
      <c r="F583" s="110">
        <v>5</v>
      </c>
    </row>
    <row r="584" spans="2:7" ht="37.5" thickTop="1" thickBot="1" x14ac:dyDescent="0.25">
      <c r="B584" s="110" t="s">
        <v>856</v>
      </c>
      <c r="C584" s="110" t="s">
        <v>341</v>
      </c>
      <c r="D584" s="110" t="s">
        <v>342</v>
      </c>
      <c r="E584" s="110" t="s">
        <v>857</v>
      </c>
      <c r="F584" s="110" t="s">
        <v>858</v>
      </c>
    </row>
    <row r="585" spans="2:7" ht="14.25" thickTop="1" thickBot="1" x14ac:dyDescent="0.25">
      <c r="B585" s="112">
        <v>8738930</v>
      </c>
      <c r="C585" s="114">
        <v>0</v>
      </c>
      <c r="D585" s="114">
        <v>0</v>
      </c>
      <c r="E585" s="19">
        <f>B585+C585-D585</f>
        <v>8738930</v>
      </c>
      <c r="F585" s="114">
        <v>6650025.6399999997</v>
      </c>
    </row>
    <row r="586" spans="2:7" ht="13.5" customHeight="1" thickTop="1" x14ac:dyDescent="0.2"/>
    <row r="587" spans="2:7" ht="13.5" thickBot="1" x14ac:dyDescent="0.25">
      <c r="B587" s="364" t="s">
        <v>859</v>
      </c>
      <c r="C587" s="364"/>
      <c r="D587" s="364"/>
      <c r="E587" s="364"/>
    </row>
    <row r="588" spans="2:7" ht="14.25" thickTop="1" thickBot="1" x14ac:dyDescent="0.25">
      <c r="B588" s="110" t="s">
        <v>0</v>
      </c>
      <c r="C588" s="110" t="s">
        <v>84</v>
      </c>
      <c r="D588" s="110" t="s">
        <v>85</v>
      </c>
      <c r="E588" s="110" t="s">
        <v>86</v>
      </c>
      <c r="F588" s="110">
        <v>5</v>
      </c>
    </row>
    <row r="589" spans="2:7" ht="37.5" thickTop="1" thickBot="1" x14ac:dyDescent="0.25">
      <c r="B589" s="110" t="s">
        <v>860</v>
      </c>
      <c r="C589" s="110" t="s">
        <v>341</v>
      </c>
      <c r="D589" s="110" t="s">
        <v>342</v>
      </c>
      <c r="E589" s="110" t="s">
        <v>861</v>
      </c>
      <c r="F589" s="110" t="s">
        <v>862</v>
      </c>
    </row>
    <row r="590" spans="2:7" ht="14.25" thickTop="1" thickBot="1" x14ac:dyDescent="0.25">
      <c r="B590" s="112">
        <v>9347862</v>
      </c>
      <c r="C590" s="115">
        <v>0</v>
      </c>
      <c r="D590" s="114">
        <v>0</v>
      </c>
      <c r="E590" s="19">
        <f>B590+C590-D590</f>
        <v>9347862</v>
      </c>
      <c r="F590" s="114">
        <v>7200032.8600000003</v>
      </c>
    </row>
    <row r="591" spans="2:7" ht="13.5" customHeight="1" thickTop="1" x14ac:dyDescent="0.2"/>
    <row r="592" spans="2:7" ht="13.5" thickBot="1" x14ac:dyDescent="0.25">
      <c r="B592" s="379" t="s">
        <v>863</v>
      </c>
      <c r="C592" s="379"/>
      <c r="D592" s="379"/>
      <c r="E592" s="379"/>
      <c r="F592" s="379"/>
    </row>
    <row r="593" spans="2:6" ht="14.25" thickTop="1" thickBot="1" x14ac:dyDescent="0.25">
      <c r="B593" s="110" t="s">
        <v>0</v>
      </c>
      <c r="C593" s="110" t="s">
        <v>84</v>
      </c>
      <c r="D593" s="110" t="s">
        <v>85</v>
      </c>
      <c r="E593" s="110" t="s">
        <v>86</v>
      </c>
      <c r="F593" s="110">
        <v>5</v>
      </c>
    </row>
    <row r="594" spans="2:6" ht="37.5" thickTop="1" thickBot="1" x14ac:dyDescent="0.25">
      <c r="B594" s="110" t="s">
        <v>864</v>
      </c>
      <c r="C594" s="110" t="s">
        <v>343</v>
      </c>
      <c r="D594" s="110" t="s">
        <v>344</v>
      </c>
      <c r="E594" s="110" t="s">
        <v>865</v>
      </c>
      <c r="F594" s="110" t="s">
        <v>866</v>
      </c>
    </row>
    <row r="595" spans="2:6" ht="14.25" thickTop="1" thickBot="1" x14ac:dyDescent="0.25">
      <c r="B595" s="19">
        <f>+B585+B590</f>
        <v>18086792</v>
      </c>
      <c r="C595" s="19">
        <f>+C585+C590</f>
        <v>0</v>
      </c>
      <c r="D595" s="19">
        <f>+D585+D590</f>
        <v>0</v>
      </c>
      <c r="E595" s="19">
        <f>+E585+E590</f>
        <v>18086792</v>
      </c>
      <c r="F595" s="19">
        <f>+F585+F590</f>
        <v>13850058.5</v>
      </c>
    </row>
    <row r="596" spans="2:6" ht="13.5" thickTop="1" x14ac:dyDescent="0.2"/>
    <row r="597" spans="2:6" ht="13.5" thickBot="1" x14ac:dyDescent="0.25">
      <c r="B597" s="369" t="s">
        <v>867</v>
      </c>
      <c r="C597" s="369" t="s">
        <v>1</v>
      </c>
      <c r="D597" s="369" t="s">
        <v>1</v>
      </c>
    </row>
    <row r="598" spans="2:6" ht="14.25" thickTop="1" thickBot="1" x14ac:dyDescent="0.25">
      <c r="B598" s="110" t="s">
        <v>0</v>
      </c>
      <c r="C598" s="110" t="s">
        <v>84</v>
      </c>
      <c r="D598" s="349" t="s">
        <v>311</v>
      </c>
    </row>
    <row r="599" spans="2:6" ht="37.5" thickTop="1" thickBot="1" x14ac:dyDescent="0.25">
      <c r="B599" s="110" t="s">
        <v>866</v>
      </c>
      <c r="C599" s="110" t="s">
        <v>865</v>
      </c>
      <c r="D599" s="349" t="s">
        <v>1</v>
      </c>
    </row>
    <row r="600" spans="2:6" ht="14.25" thickTop="1" thickBot="1" x14ac:dyDescent="0.25">
      <c r="B600" s="19">
        <f>+F595</f>
        <v>13850058.5</v>
      </c>
      <c r="C600" s="19">
        <f>+E595</f>
        <v>18086792</v>
      </c>
      <c r="D600" s="110">
        <f>(B600/C600)*100</f>
        <v>76.575539211154748</v>
      </c>
    </row>
    <row r="601" spans="2:6" ht="13.5" thickTop="1" x14ac:dyDescent="0.2"/>
  </sheetData>
  <mergeCells count="598">
    <mergeCell ref="G480:H482"/>
    <mergeCell ref="G491:H493"/>
    <mergeCell ref="I525:J527"/>
    <mergeCell ref="E532:F534"/>
    <mergeCell ref="I539:J541"/>
    <mergeCell ref="E389:E390"/>
    <mergeCell ref="H389:J390"/>
    <mergeCell ref="B411:D411"/>
    <mergeCell ref="K75:L77"/>
    <mergeCell ref="K87:L89"/>
    <mergeCell ref="K127:L129"/>
    <mergeCell ref="K140:L142"/>
    <mergeCell ref="I175:J177"/>
    <mergeCell ref="I197:J199"/>
    <mergeCell ref="I267:J269"/>
    <mergeCell ref="I286:J288"/>
    <mergeCell ref="I302:J304"/>
    <mergeCell ref="I318:J320"/>
    <mergeCell ref="I343:J345"/>
    <mergeCell ref="I350:J352"/>
    <mergeCell ref="K375:L377"/>
    <mergeCell ref="K386:L388"/>
    <mergeCell ref="B374:D374"/>
    <mergeCell ref="B375:D375"/>
    <mergeCell ref="B376:D376"/>
    <mergeCell ref="B397:D397"/>
    <mergeCell ref="B398:D398"/>
    <mergeCell ref="B399:D399"/>
    <mergeCell ref="B577:F577"/>
    <mergeCell ref="A220:J220"/>
    <mergeCell ref="A240:J240"/>
    <mergeCell ref="B410:H410"/>
    <mergeCell ref="B409:H409"/>
    <mergeCell ref="B422:H422"/>
    <mergeCell ref="B421:H421"/>
    <mergeCell ref="B516:H516"/>
    <mergeCell ref="B515:H515"/>
    <mergeCell ref="B522:H522"/>
    <mergeCell ref="B371:J371"/>
    <mergeCell ref="B372:J372"/>
    <mergeCell ref="B382:J382"/>
    <mergeCell ref="B426:D426"/>
    <mergeCell ref="B427:D428"/>
    <mergeCell ref="H427:H428"/>
    <mergeCell ref="C462:E462"/>
    <mergeCell ref="A438:N438"/>
    <mergeCell ref="C337:D337"/>
    <mergeCell ref="E337:F337"/>
    <mergeCell ref="G337:H337"/>
    <mergeCell ref="C333:D333"/>
    <mergeCell ref="E333:F333"/>
    <mergeCell ref="G333:H333"/>
    <mergeCell ref="B412:D412"/>
    <mergeCell ref="B413:D413"/>
    <mergeCell ref="B414:D414"/>
    <mergeCell ref="E378:E379"/>
    <mergeCell ref="H378:J379"/>
    <mergeCell ref="B384:D384"/>
    <mergeCell ref="A352:B352"/>
    <mergeCell ref="C352:D352"/>
    <mergeCell ref="E352:F352"/>
    <mergeCell ref="G352:H352"/>
    <mergeCell ref="B387:D387"/>
    <mergeCell ref="B386:D386"/>
    <mergeCell ref="B385:D385"/>
    <mergeCell ref="B388:D388"/>
    <mergeCell ref="B389:D390"/>
    <mergeCell ref="B377:D377"/>
    <mergeCell ref="B378:D379"/>
    <mergeCell ref="B373:D373"/>
    <mergeCell ref="G343:H343"/>
    <mergeCell ref="A345:B345"/>
    <mergeCell ref="C345:D345"/>
    <mergeCell ref="E345:F345"/>
    <mergeCell ref="C344:D344"/>
    <mergeCell ref="E344:F344"/>
    <mergeCell ref="C343:D343"/>
    <mergeCell ref="B340:H340"/>
    <mergeCell ref="E342:F342"/>
    <mergeCell ref="G344:H344"/>
    <mergeCell ref="B341:H341"/>
    <mergeCell ref="C342:D342"/>
    <mergeCell ref="E343:F343"/>
    <mergeCell ref="G342:H342"/>
    <mergeCell ref="G345:H345"/>
    <mergeCell ref="C331:D331"/>
    <mergeCell ref="E331:F331"/>
    <mergeCell ref="C332:D332"/>
    <mergeCell ref="E332:F332"/>
    <mergeCell ref="G330:H330"/>
    <mergeCell ref="G331:H331"/>
    <mergeCell ref="G332:H332"/>
    <mergeCell ref="C336:D336"/>
    <mergeCell ref="E336:F336"/>
    <mergeCell ref="G336:H336"/>
    <mergeCell ref="C330:D330"/>
    <mergeCell ref="E330:F330"/>
    <mergeCell ref="C334:D334"/>
    <mergeCell ref="E334:F334"/>
    <mergeCell ref="G334:H334"/>
    <mergeCell ref="C335:D335"/>
    <mergeCell ref="E335:F335"/>
    <mergeCell ref="G335:H335"/>
    <mergeCell ref="G314:H315"/>
    <mergeCell ref="C313:H313"/>
    <mergeCell ref="G316:H316"/>
    <mergeCell ref="G317:H317"/>
    <mergeCell ref="B328:H328"/>
    <mergeCell ref="B313:B315"/>
    <mergeCell ref="C314:D314"/>
    <mergeCell ref="E314:F314"/>
    <mergeCell ref="A318:B318"/>
    <mergeCell ref="G318:H318"/>
    <mergeCell ref="B319:B321"/>
    <mergeCell ref="C319:H319"/>
    <mergeCell ref="C320:D320"/>
    <mergeCell ref="E320:F320"/>
    <mergeCell ref="G320:H321"/>
    <mergeCell ref="G322:H322"/>
    <mergeCell ref="A313:A315"/>
    <mergeCell ref="B327:H327"/>
    <mergeCell ref="A324:B324"/>
    <mergeCell ref="E482"/>
    <mergeCell ref="F482"/>
    <mergeCell ref="B483:C483"/>
    <mergeCell ref="B474:D474"/>
    <mergeCell ref="B476:F476"/>
    <mergeCell ref="B477:F477"/>
    <mergeCell ref="B481:C481"/>
    <mergeCell ref="D481"/>
    <mergeCell ref="E481"/>
    <mergeCell ref="A566:B566"/>
    <mergeCell ref="A567:B567"/>
    <mergeCell ref="A553:N553"/>
    <mergeCell ref="A554:A556"/>
    <mergeCell ref="B554:B556"/>
    <mergeCell ref="C554:L554"/>
    <mergeCell ref="M554:M555"/>
    <mergeCell ref="N554:N556"/>
    <mergeCell ref="B536:E536"/>
    <mergeCell ref="B574:F575"/>
    <mergeCell ref="B576:F576"/>
    <mergeCell ref="A241:A243"/>
    <mergeCell ref="B241:B243"/>
    <mergeCell ref="C241:J241"/>
    <mergeCell ref="A565:B565"/>
    <mergeCell ref="A551:N551"/>
    <mergeCell ref="A552:N552"/>
    <mergeCell ref="B496:D496"/>
    <mergeCell ref="B493:C493"/>
    <mergeCell ref="D493"/>
    <mergeCell ref="E493"/>
    <mergeCell ref="F493"/>
    <mergeCell ref="B494:C494"/>
    <mergeCell ref="B529:D529"/>
    <mergeCell ref="B485:D485"/>
    <mergeCell ref="B487:F487"/>
    <mergeCell ref="B488:F488"/>
    <mergeCell ref="B492:C492"/>
    <mergeCell ref="D492"/>
    <mergeCell ref="E492"/>
    <mergeCell ref="F492"/>
    <mergeCell ref="B482:C482"/>
    <mergeCell ref="D482"/>
    <mergeCell ref="F481"/>
    <mergeCell ref="B471:C471"/>
    <mergeCell ref="D471"/>
    <mergeCell ref="E471"/>
    <mergeCell ref="F471"/>
    <mergeCell ref="B472:C472"/>
    <mergeCell ref="D472"/>
    <mergeCell ref="E472"/>
    <mergeCell ref="F472"/>
    <mergeCell ref="B465:F465"/>
    <mergeCell ref="B466:F466"/>
    <mergeCell ref="B470:C470"/>
    <mergeCell ref="D470"/>
    <mergeCell ref="E470"/>
    <mergeCell ref="F470"/>
    <mergeCell ref="A453:B453"/>
    <mergeCell ref="A454:B454"/>
    <mergeCell ref="A455:B455"/>
    <mergeCell ref="B441:B443"/>
    <mergeCell ref="C441:L441"/>
    <mergeCell ref="M441:M442"/>
    <mergeCell ref="N441:N443"/>
    <mergeCell ref="B415:D415"/>
    <mergeCell ref="B416:D417"/>
    <mergeCell ref="H416:H417"/>
    <mergeCell ref="B423:D423"/>
    <mergeCell ref="B424:D424"/>
    <mergeCell ref="B425:D425"/>
    <mergeCell ref="A439:N439"/>
    <mergeCell ref="A440:N440"/>
    <mergeCell ref="A441:A443"/>
    <mergeCell ref="I413:J415"/>
    <mergeCell ref="I425:J427"/>
    <mergeCell ref="B347:H347"/>
    <mergeCell ref="B348:H348"/>
    <mergeCell ref="C349:D349"/>
    <mergeCell ref="E349:F349"/>
    <mergeCell ref="G349:H349"/>
    <mergeCell ref="C350:D350"/>
    <mergeCell ref="E350:F350"/>
    <mergeCell ref="G350:H350"/>
    <mergeCell ref="B358:J358"/>
    <mergeCell ref="B357:J357"/>
    <mergeCell ref="C351:D351"/>
    <mergeCell ref="E351:F351"/>
    <mergeCell ref="G351:H351"/>
    <mergeCell ref="E329:F329"/>
    <mergeCell ref="G329:H329"/>
    <mergeCell ref="G323:H323"/>
    <mergeCell ref="C329:D329"/>
    <mergeCell ref="G324:H324"/>
    <mergeCell ref="A294:B294"/>
    <mergeCell ref="B311:H311"/>
    <mergeCell ref="G301:H301"/>
    <mergeCell ref="G302:H302"/>
    <mergeCell ref="A298:A300"/>
    <mergeCell ref="E299:F299"/>
    <mergeCell ref="G299:H300"/>
    <mergeCell ref="G303:H303"/>
    <mergeCell ref="B304:B306"/>
    <mergeCell ref="C304:H304"/>
    <mergeCell ref="C305:D305"/>
    <mergeCell ref="E305:F305"/>
    <mergeCell ref="G305:H306"/>
    <mergeCell ref="A309:B309"/>
    <mergeCell ref="G309:H309"/>
    <mergeCell ref="G307:H307"/>
    <mergeCell ref="G308:H308"/>
    <mergeCell ref="A303:B303"/>
    <mergeCell ref="B312:H312"/>
    <mergeCell ref="A337:B337"/>
    <mergeCell ref="B296:H296"/>
    <mergeCell ref="B298:B300"/>
    <mergeCell ref="C298:H298"/>
    <mergeCell ref="C299:D299"/>
    <mergeCell ref="C221:J221"/>
    <mergeCell ref="I222:J223"/>
    <mergeCell ref="G291:H291"/>
    <mergeCell ref="G292:H292"/>
    <mergeCell ref="B297:H297"/>
    <mergeCell ref="G293:H293"/>
    <mergeCell ref="G294:H294"/>
    <mergeCell ref="I224:J224"/>
    <mergeCell ref="C222:D222"/>
    <mergeCell ref="I225:J225"/>
    <mergeCell ref="I226:J226"/>
    <mergeCell ref="I227:J227"/>
    <mergeCell ref="G276:H276"/>
    <mergeCell ref="G266:H266"/>
    <mergeCell ref="G267:H267"/>
    <mergeCell ref="G273:H273"/>
    <mergeCell ref="G269:H269"/>
    <mergeCell ref="I228:J228"/>
    <mergeCell ref="I230:J231"/>
    <mergeCell ref="I235:J235"/>
    <mergeCell ref="I232:J232"/>
    <mergeCell ref="I233:J233"/>
    <mergeCell ref="I234:J234"/>
    <mergeCell ref="A236:B236"/>
    <mergeCell ref="C210"/>
    <mergeCell ref="B206:D206"/>
    <mergeCell ref="B208:C208"/>
    <mergeCell ref="B209:C209"/>
    <mergeCell ref="E222:F222"/>
    <mergeCell ref="A228:B228"/>
    <mergeCell ref="B221:B223"/>
    <mergeCell ref="A221:A223"/>
    <mergeCell ref="A288:A290"/>
    <mergeCell ref="A276:B276"/>
    <mergeCell ref="A229:A231"/>
    <mergeCell ref="A270:A272"/>
    <mergeCell ref="A269:B269"/>
    <mergeCell ref="B270:B272"/>
    <mergeCell ref="C270:H270"/>
    <mergeCell ref="C271:D271"/>
    <mergeCell ref="E271:F271"/>
    <mergeCell ref="G271:H272"/>
    <mergeCell ref="G268:H268"/>
    <mergeCell ref="B229:B231"/>
    <mergeCell ref="C229:J229"/>
    <mergeCell ref="C230:D230"/>
    <mergeCell ref="E230:F230"/>
    <mergeCell ref="G230:H230"/>
    <mergeCell ref="I236:J236"/>
    <mergeCell ref="B239:H239"/>
    <mergeCell ref="C242:D242"/>
    <mergeCell ref="E242:F242"/>
    <mergeCell ref="G242:H242"/>
    <mergeCell ref="I242:J243"/>
    <mergeCell ref="I244:J244"/>
    <mergeCell ref="I257:J257"/>
    <mergeCell ref="B205:D205"/>
    <mergeCell ref="B288:B290"/>
    <mergeCell ref="C288:H288"/>
    <mergeCell ref="C289:D289"/>
    <mergeCell ref="E289:F289"/>
    <mergeCell ref="G289:H290"/>
    <mergeCell ref="A287:B287"/>
    <mergeCell ref="G287:H287"/>
    <mergeCell ref="B194:D194"/>
    <mergeCell ref="B195:D195"/>
    <mergeCell ref="B196:D196"/>
    <mergeCell ref="B197:D197"/>
    <mergeCell ref="B198:D198"/>
    <mergeCell ref="A281:A283"/>
    <mergeCell ref="B200:D200"/>
    <mergeCell ref="B201:D201"/>
    <mergeCell ref="B202:D202"/>
    <mergeCell ref="B203:D203"/>
    <mergeCell ref="B204:D204"/>
    <mergeCell ref="G222:H222"/>
    <mergeCell ref="B219:H219"/>
    <mergeCell ref="G264:H265"/>
    <mergeCell ref="B210"/>
    <mergeCell ref="G275:H275"/>
    <mergeCell ref="B178:D178"/>
    <mergeCell ref="B199:D199"/>
    <mergeCell ref="B179:D179"/>
    <mergeCell ref="B180:D180"/>
    <mergeCell ref="B181:D181"/>
    <mergeCell ref="B182:D182"/>
    <mergeCell ref="B183:D183"/>
    <mergeCell ref="B184:D184"/>
    <mergeCell ref="E191:H191"/>
    <mergeCell ref="B193:D193"/>
    <mergeCell ref="B170:H170"/>
    <mergeCell ref="G282:H283"/>
    <mergeCell ref="G286:H286"/>
    <mergeCell ref="G284:H284"/>
    <mergeCell ref="G285:H285"/>
    <mergeCell ref="B171:D172"/>
    <mergeCell ref="E171:H171"/>
    <mergeCell ref="B173:D173"/>
    <mergeCell ref="B174:D174"/>
    <mergeCell ref="B175:D175"/>
    <mergeCell ref="B281:B283"/>
    <mergeCell ref="C281:H281"/>
    <mergeCell ref="C282:D282"/>
    <mergeCell ref="E282:F282"/>
    <mergeCell ref="B279:H279"/>
    <mergeCell ref="B280:H280"/>
    <mergeCell ref="G274:H274"/>
    <mergeCell ref="B185:D185"/>
    <mergeCell ref="B186:D186"/>
    <mergeCell ref="B189:H189"/>
    <mergeCell ref="B190:H190"/>
    <mergeCell ref="B191:D192"/>
    <mergeCell ref="B176:D176"/>
    <mergeCell ref="B177:D177"/>
    <mergeCell ref="B163:D163"/>
    <mergeCell ref="B164:D164"/>
    <mergeCell ref="B165:D165"/>
    <mergeCell ref="B166:D166"/>
    <mergeCell ref="E166"/>
    <mergeCell ref="B169:H169"/>
    <mergeCell ref="B157:D157"/>
    <mergeCell ref="B158:D158"/>
    <mergeCell ref="B159:D159"/>
    <mergeCell ref="B160:D160"/>
    <mergeCell ref="B161:D161"/>
    <mergeCell ref="B162:D162"/>
    <mergeCell ref="B153:D153"/>
    <mergeCell ref="B141:C141"/>
    <mergeCell ref="B154:D154"/>
    <mergeCell ref="B155:D155"/>
    <mergeCell ref="B156:D156"/>
    <mergeCell ref="B149:H149"/>
    <mergeCell ref="B150:H150"/>
    <mergeCell ref="B151:D152"/>
    <mergeCell ref="E151:H151"/>
    <mergeCell ref="B146:C146"/>
    <mergeCell ref="D146:E146"/>
    <mergeCell ref="F146:G146"/>
    <mergeCell ref="H146:I146"/>
    <mergeCell ref="H93:I93"/>
    <mergeCell ref="B111:C111"/>
    <mergeCell ref="B112:C112"/>
    <mergeCell ref="B108:J108"/>
    <mergeCell ref="B109:J109"/>
    <mergeCell ref="H132:I132"/>
    <mergeCell ref="H133:I133"/>
    <mergeCell ref="J143:J145"/>
    <mergeCell ref="B144:C144"/>
    <mergeCell ref="D144:E144"/>
    <mergeCell ref="F144:G144"/>
    <mergeCell ref="H144:I144"/>
    <mergeCell ref="B145:C145"/>
    <mergeCell ref="D145:E145"/>
    <mergeCell ref="B139:C139"/>
    <mergeCell ref="B140:C140"/>
    <mergeCell ref="B128:C128"/>
    <mergeCell ref="B133:C133"/>
    <mergeCell ref="D133:E133"/>
    <mergeCell ref="F133:G133"/>
    <mergeCell ref="F145:G145"/>
    <mergeCell ref="H145:I145"/>
    <mergeCell ref="B143:C143"/>
    <mergeCell ref="F131:G131"/>
    <mergeCell ref="B89:C89"/>
    <mergeCell ref="B114:C114"/>
    <mergeCell ref="B96:C96"/>
    <mergeCell ref="B97:C97"/>
    <mergeCell ref="B98"/>
    <mergeCell ref="C98"/>
    <mergeCell ref="B88:C88"/>
    <mergeCell ref="F66:G66"/>
    <mergeCell ref="B67:C67"/>
    <mergeCell ref="B74:C74"/>
    <mergeCell ref="B75:C75"/>
    <mergeCell ref="B76:C76"/>
    <mergeCell ref="B77:C77"/>
    <mergeCell ref="B93:C93"/>
    <mergeCell ref="D93:E93"/>
    <mergeCell ref="F93:G93"/>
    <mergeCell ref="B68:C68"/>
    <mergeCell ref="D68:E68"/>
    <mergeCell ref="F68:G68"/>
    <mergeCell ref="A48"/>
    <mergeCell ref="A49"/>
    <mergeCell ref="A50"/>
    <mergeCell ref="A51:B51"/>
    <mergeCell ref="C51"/>
    <mergeCell ref="B66:C66"/>
    <mergeCell ref="D66:E66"/>
    <mergeCell ref="B57:J57"/>
    <mergeCell ref="B56:J56"/>
    <mergeCell ref="H65"/>
    <mergeCell ref="B65:C65"/>
    <mergeCell ref="B59:C59"/>
    <mergeCell ref="H66:I66"/>
    <mergeCell ref="B60:C60"/>
    <mergeCell ref="B120:C120"/>
    <mergeCell ref="D120:E120"/>
    <mergeCell ref="F120:G120"/>
    <mergeCell ref="H120:I120"/>
    <mergeCell ref="J90:J92"/>
    <mergeCell ref="B91:C91"/>
    <mergeCell ref="A31:G31"/>
    <mergeCell ref="A32:G32"/>
    <mergeCell ref="A33:A34"/>
    <mergeCell ref="B46:B47"/>
    <mergeCell ref="C46:E46"/>
    <mergeCell ref="C47"/>
    <mergeCell ref="D47"/>
    <mergeCell ref="E47"/>
    <mergeCell ref="F46:F47"/>
    <mergeCell ref="A44:F44"/>
    <mergeCell ref="A45:F45"/>
    <mergeCell ref="A46:A47"/>
    <mergeCell ref="B61:C61"/>
    <mergeCell ref="B62:C62"/>
    <mergeCell ref="B63:C63"/>
    <mergeCell ref="B64:C64"/>
    <mergeCell ref="D67:E67"/>
    <mergeCell ref="F67:G67"/>
    <mergeCell ref="C25:F25"/>
    <mergeCell ref="F81:G81"/>
    <mergeCell ref="B71:J71"/>
    <mergeCell ref="B72:J72"/>
    <mergeCell ref="B78:C78"/>
    <mergeCell ref="B79:C79"/>
    <mergeCell ref="J78:J80"/>
    <mergeCell ref="H81:I81"/>
    <mergeCell ref="B80:C80"/>
    <mergeCell ref="H67:I67"/>
    <mergeCell ref="H68:I68"/>
    <mergeCell ref="G20"/>
    <mergeCell ref="B90:C90"/>
    <mergeCell ref="B142:C142"/>
    <mergeCell ref="B136:J136"/>
    <mergeCell ref="B137:J137"/>
    <mergeCell ref="F132:G132"/>
    <mergeCell ref="J65:J67"/>
    <mergeCell ref="B127:C127"/>
    <mergeCell ref="B129:C129"/>
    <mergeCell ref="B130:C130"/>
    <mergeCell ref="J130:J132"/>
    <mergeCell ref="B131:C131"/>
    <mergeCell ref="D131:E131"/>
    <mergeCell ref="B81:C81"/>
    <mergeCell ref="D81:E81"/>
    <mergeCell ref="B86:C86"/>
    <mergeCell ref="B87:C87"/>
    <mergeCell ref="B124:J124"/>
    <mergeCell ref="B126:C126"/>
    <mergeCell ref="H131:I131"/>
    <mergeCell ref="B83:J83"/>
    <mergeCell ref="B84:J84"/>
    <mergeCell ref="G21:H23"/>
    <mergeCell ref="B25"/>
    <mergeCell ref="C8:H8"/>
    <mergeCell ref="A11:M11"/>
    <mergeCell ref="B16:H16"/>
    <mergeCell ref="D18:F18"/>
    <mergeCell ref="B18:B19"/>
    <mergeCell ref="C18:C19"/>
    <mergeCell ref="G18:G19"/>
    <mergeCell ref="H18:H19"/>
    <mergeCell ref="A2:I2"/>
    <mergeCell ref="A4:B4"/>
    <mergeCell ref="A5:B5"/>
    <mergeCell ref="A6:B6"/>
    <mergeCell ref="A7:B7"/>
    <mergeCell ref="A8:B8"/>
    <mergeCell ref="C4:H4"/>
    <mergeCell ref="C5:H5"/>
    <mergeCell ref="C6:H6"/>
    <mergeCell ref="C7:H7"/>
    <mergeCell ref="A258:B258"/>
    <mergeCell ref="I258:J258"/>
    <mergeCell ref="B262:H262"/>
    <mergeCell ref="I245:J245"/>
    <mergeCell ref="I246:J246"/>
    <mergeCell ref="I247:J247"/>
    <mergeCell ref="I248:J248"/>
    <mergeCell ref="A249:B249"/>
    <mergeCell ref="I249:J249"/>
    <mergeCell ref="C250:J250"/>
    <mergeCell ref="C251:D251"/>
    <mergeCell ref="E251:F251"/>
    <mergeCell ref="I251:J252"/>
    <mergeCell ref="G251:H251"/>
    <mergeCell ref="A263:A265"/>
    <mergeCell ref="B263:B265"/>
    <mergeCell ref="C263:H263"/>
    <mergeCell ref="C264:D264"/>
    <mergeCell ref="E264:F264"/>
    <mergeCell ref="H91:I91"/>
    <mergeCell ref="H92:I92"/>
    <mergeCell ref="J117:J119"/>
    <mergeCell ref="B118:C118"/>
    <mergeCell ref="D118:E118"/>
    <mergeCell ref="F118:G118"/>
    <mergeCell ref="H118:I118"/>
    <mergeCell ref="B119:C119"/>
    <mergeCell ref="D119:E119"/>
    <mergeCell ref="F119:G119"/>
    <mergeCell ref="H119:I119"/>
    <mergeCell ref="B92:C92"/>
    <mergeCell ref="B115:C115"/>
    <mergeCell ref="B113:C113"/>
    <mergeCell ref="B117:C117"/>
    <mergeCell ref="B116:C116"/>
    <mergeCell ref="D132:E132"/>
    <mergeCell ref="B132:C132"/>
    <mergeCell ref="B123:J123"/>
    <mergeCell ref="B597:D597"/>
    <mergeCell ref="D598:D599"/>
    <mergeCell ref="E578:E579"/>
    <mergeCell ref="F578:F579"/>
    <mergeCell ref="B582:E582"/>
    <mergeCell ref="B587:E587"/>
    <mergeCell ref="B592:F592"/>
    <mergeCell ref="B359:D359"/>
    <mergeCell ref="B360:D360"/>
    <mergeCell ref="B361:D361"/>
    <mergeCell ref="B362:D362"/>
    <mergeCell ref="B363:D363"/>
    <mergeCell ref="B364:D364"/>
    <mergeCell ref="B365:D365"/>
    <mergeCell ref="B366:D367"/>
    <mergeCell ref="B383:G383"/>
    <mergeCell ref="B523:H523"/>
    <mergeCell ref="B530:D530"/>
    <mergeCell ref="B403:D403"/>
    <mergeCell ref="B395:H395"/>
    <mergeCell ref="B396:H396"/>
    <mergeCell ref="B404:D405"/>
    <mergeCell ref="H404:H405"/>
    <mergeCell ref="B400:D400"/>
    <mergeCell ref="B401:D401"/>
    <mergeCell ref="B402:D402"/>
    <mergeCell ref="E366:E367"/>
    <mergeCell ref="H366:J367"/>
    <mergeCell ref="B537:H537"/>
    <mergeCell ref="G33:G34"/>
    <mergeCell ref="B507:H507"/>
    <mergeCell ref="B508:H508"/>
    <mergeCell ref="B502:D502"/>
    <mergeCell ref="B501:D501"/>
    <mergeCell ref="D33:F33"/>
    <mergeCell ref="B35:C35"/>
    <mergeCell ref="B36:C36"/>
    <mergeCell ref="B37:C37"/>
    <mergeCell ref="B38:C38"/>
    <mergeCell ref="B39:C39"/>
    <mergeCell ref="B40:C40"/>
    <mergeCell ref="B33:C34"/>
    <mergeCell ref="I253:J253"/>
    <mergeCell ref="I254:J254"/>
    <mergeCell ref="I255:J255"/>
    <mergeCell ref="I256:J256"/>
    <mergeCell ref="B261:H261"/>
    <mergeCell ref="A250:B252"/>
  </mergeCells>
  <hyperlinks>
    <hyperlink ref="C7" r:id="rId1"/>
  </hyperlinks>
  <pageMargins left="0.74803149606299213" right="0.74803149606299213" top="0.98425196850393704" bottom="0.98425196850393704" header="0.51181102362204722" footer="0.51181102362204722"/>
  <pageSetup scale="49" orientation="portrait" horizontalDpi="300" verticalDpi="300" r:id="rId2"/>
  <headerFooter alignWithMargins="0"/>
  <rowBreaks count="11" manualBreakCount="11">
    <brk id="42" max="13" man="1"/>
    <brk id="93" max="13" man="1"/>
    <brk id="148" max="16383" man="1"/>
    <brk id="215" max="16383" man="1"/>
    <brk id="238" max="16383" man="1"/>
    <brk id="278" max="16383" man="1"/>
    <brk id="324" max="16383" man="1"/>
    <brk id="354" max="16383" man="1"/>
    <brk id="432" max="13" man="1"/>
    <brk id="497" max="16383" man="1"/>
    <brk id="545" max="16383" man="1"/>
  </rowBreaks>
  <ignoredErrors>
    <ignoredError sqref="D494" evalError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zoomScale="110" zoomScaleNormal="110" zoomScaleSheetLayoutView="100" workbookViewId="0">
      <selection activeCell="E137" sqref="E137"/>
    </sheetView>
  </sheetViews>
  <sheetFormatPr baseColWidth="10" defaultColWidth="9.140625" defaultRowHeight="12.75" x14ac:dyDescent="0.2"/>
  <cols>
    <col min="1" max="1" width="10.140625" customWidth="1"/>
    <col min="2" max="2" width="15" customWidth="1"/>
    <col min="3" max="3" width="21.28515625" customWidth="1"/>
    <col min="4" max="4" width="13.28515625" customWidth="1"/>
    <col min="5" max="5" width="14.7109375" customWidth="1"/>
    <col min="6" max="6" width="22" customWidth="1"/>
    <col min="7" max="7" width="17.28515625" customWidth="1"/>
    <col min="8" max="8" width="22.7109375" customWidth="1"/>
    <col min="9" max="9" width="11.5703125" customWidth="1"/>
  </cols>
  <sheetData>
    <row r="1" spans="1:9" ht="18" x14ac:dyDescent="0.2">
      <c r="A1" s="343" t="s">
        <v>345</v>
      </c>
      <c r="B1" s="343" t="s">
        <v>1</v>
      </c>
      <c r="C1" s="343" t="s">
        <v>1</v>
      </c>
      <c r="D1" s="343" t="s">
        <v>1</v>
      </c>
      <c r="E1" s="343" t="s">
        <v>1</v>
      </c>
      <c r="F1" s="343" t="s">
        <v>1</v>
      </c>
      <c r="G1" s="343" t="s">
        <v>1</v>
      </c>
      <c r="H1" s="343" t="s">
        <v>1</v>
      </c>
      <c r="I1" s="343" t="s">
        <v>1</v>
      </c>
    </row>
    <row r="3" spans="1:9" ht="15" x14ac:dyDescent="0.25">
      <c r="A3" s="2" t="s">
        <v>346</v>
      </c>
    </row>
    <row r="4" spans="1:9" ht="15" x14ac:dyDescent="0.25">
      <c r="A4" s="3" t="s">
        <v>347</v>
      </c>
    </row>
    <row r="5" spans="1:9" x14ac:dyDescent="0.2">
      <c r="B5" s="369" t="s">
        <v>348</v>
      </c>
      <c r="C5" s="369" t="s">
        <v>1</v>
      </c>
      <c r="D5" s="369" t="s">
        <v>1</v>
      </c>
    </row>
    <row r="7" spans="1:9" x14ac:dyDescent="0.2">
      <c r="B7" s="12" t="s">
        <v>0</v>
      </c>
      <c r="C7" s="12" t="s">
        <v>84</v>
      </c>
      <c r="D7" s="349" t="s">
        <v>349</v>
      </c>
    </row>
    <row r="8" spans="1:9" ht="36" x14ac:dyDescent="0.2">
      <c r="B8" s="12" t="s">
        <v>340</v>
      </c>
      <c r="C8" s="12" t="s">
        <v>350</v>
      </c>
      <c r="D8" s="349" t="s">
        <v>1</v>
      </c>
    </row>
    <row r="9" spans="1:9" ht="27" customHeight="1" x14ac:dyDescent="0.2">
      <c r="B9" s="13">
        <f>+EFICACIA!C600</f>
        <v>18086792</v>
      </c>
      <c r="C9" s="28">
        <v>255</v>
      </c>
      <c r="D9" s="13">
        <f>+B9/C9</f>
        <v>70928.596078431379</v>
      </c>
    </row>
    <row r="12" spans="1:9" ht="15" x14ac:dyDescent="0.25">
      <c r="A12" s="2" t="s">
        <v>351</v>
      </c>
    </row>
    <row r="13" spans="1:9" ht="15" x14ac:dyDescent="0.25">
      <c r="A13" s="3" t="s">
        <v>352</v>
      </c>
    </row>
    <row r="14" spans="1:9" s="117" customFormat="1" ht="15" x14ac:dyDescent="0.25">
      <c r="A14" s="129"/>
    </row>
    <row r="15" spans="1:9" s="117" customFormat="1" ht="15" x14ac:dyDescent="0.25">
      <c r="A15" s="129"/>
    </row>
    <row r="16" spans="1:9" x14ac:dyDescent="0.2">
      <c r="A16" s="369" t="s">
        <v>353</v>
      </c>
      <c r="B16" s="369" t="s">
        <v>1</v>
      </c>
      <c r="C16" s="369" t="s">
        <v>1</v>
      </c>
      <c r="D16" s="369" t="s">
        <v>1</v>
      </c>
      <c r="E16" s="369" t="s">
        <v>1</v>
      </c>
      <c r="F16" s="369" t="s">
        <v>1</v>
      </c>
      <c r="G16" s="369" t="s">
        <v>1</v>
      </c>
      <c r="H16" s="369" t="s">
        <v>1</v>
      </c>
      <c r="I16" s="369" t="s">
        <v>1</v>
      </c>
    </row>
    <row r="17" spans="1:12" x14ac:dyDescent="0.2">
      <c r="A17" s="369" t="s">
        <v>354</v>
      </c>
      <c r="B17" s="369" t="s">
        <v>1</v>
      </c>
      <c r="C17" s="369" t="s">
        <v>1</v>
      </c>
      <c r="D17" s="369" t="s">
        <v>1</v>
      </c>
      <c r="E17" s="369" t="s">
        <v>1</v>
      </c>
      <c r="F17" s="369" t="s">
        <v>1</v>
      </c>
      <c r="G17" s="369" t="s">
        <v>1</v>
      </c>
      <c r="H17" s="369" t="s">
        <v>1</v>
      </c>
      <c r="I17" s="369" t="s">
        <v>1</v>
      </c>
    </row>
    <row r="18" spans="1:12" ht="60" customHeight="1" thickTop="1" thickBot="1" x14ac:dyDescent="0.25">
      <c r="A18" s="349" t="s">
        <v>355</v>
      </c>
      <c r="B18" s="349" t="s">
        <v>1</v>
      </c>
      <c r="C18" s="12" t="s">
        <v>356</v>
      </c>
      <c r="D18" s="12" t="s">
        <v>885</v>
      </c>
      <c r="E18" s="12" t="s">
        <v>357</v>
      </c>
      <c r="F18" s="349" t="s">
        <v>358</v>
      </c>
      <c r="G18" s="349" t="s">
        <v>1</v>
      </c>
      <c r="H18" s="349" t="s">
        <v>359</v>
      </c>
      <c r="I18" s="349" t="s">
        <v>1</v>
      </c>
    </row>
    <row r="19" spans="1:12" ht="35.1" customHeight="1" thickTop="1" thickBot="1" x14ac:dyDescent="0.25">
      <c r="A19" s="349" t="s">
        <v>29</v>
      </c>
      <c r="B19" s="349" t="s">
        <v>1</v>
      </c>
      <c r="C19" s="12">
        <v>450</v>
      </c>
      <c r="D19" s="5">
        <v>0</v>
      </c>
      <c r="E19" s="349">
        <f>+C19*D19</f>
        <v>0</v>
      </c>
      <c r="F19" s="449"/>
      <c r="G19" s="449"/>
      <c r="H19" s="451"/>
      <c r="I19" s="452"/>
      <c r="K19" s="288"/>
      <c r="L19" s="288"/>
    </row>
    <row r="20" spans="1:12" ht="35.1" customHeight="1" thickTop="1" thickBot="1" x14ac:dyDescent="0.25">
      <c r="A20" s="349" t="s">
        <v>31</v>
      </c>
      <c r="B20" s="349" t="s">
        <v>1</v>
      </c>
      <c r="C20" s="12">
        <v>100</v>
      </c>
      <c r="D20" s="5">
        <v>0</v>
      </c>
      <c r="E20" s="21">
        <f>+C20*D20</f>
        <v>0</v>
      </c>
      <c r="F20" s="449"/>
      <c r="G20" s="449"/>
      <c r="H20" s="449"/>
      <c r="I20" s="450"/>
    </row>
    <row r="21" spans="1:12" ht="35.1" customHeight="1" thickTop="1" thickBot="1" x14ac:dyDescent="0.25">
      <c r="A21" s="349" t="s">
        <v>33</v>
      </c>
      <c r="B21" s="349" t="s">
        <v>1</v>
      </c>
      <c r="C21" s="12">
        <v>100</v>
      </c>
      <c r="D21" s="5">
        <v>0</v>
      </c>
      <c r="E21" s="21">
        <f>+C21*D21</f>
        <v>0</v>
      </c>
      <c r="F21" s="449"/>
      <c r="G21" s="449"/>
      <c r="H21" s="449"/>
      <c r="I21" s="450"/>
    </row>
    <row r="22" spans="1:12" ht="14.25" thickTop="1" thickBot="1" x14ac:dyDescent="0.25">
      <c r="A22" s="349" t="s">
        <v>828</v>
      </c>
      <c r="B22" s="349" t="s">
        <v>1</v>
      </c>
      <c r="C22" s="349" t="s">
        <v>1</v>
      </c>
      <c r="D22" s="12">
        <f>SUM(D19:D21)</f>
        <v>0</v>
      </c>
      <c r="E22" s="123">
        <f>SUM(E19:E21)</f>
        <v>0</v>
      </c>
      <c r="F22" s="349">
        <f>SUM(F19:G21)</f>
        <v>0</v>
      </c>
      <c r="G22" s="349" t="s">
        <v>1</v>
      </c>
      <c r="H22" s="349" t="s">
        <v>22</v>
      </c>
      <c r="I22" s="349" t="s">
        <v>1</v>
      </c>
    </row>
    <row r="23" spans="1:12" ht="14.25" thickTop="1" thickBot="1" x14ac:dyDescent="0.25">
      <c r="A23" s="349" t="s">
        <v>360</v>
      </c>
      <c r="B23" s="349" t="s">
        <v>1</v>
      </c>
      <c r="C23" s="349" t="s">
        <v>1</v>
      </c>
      <c r="D23" s="349" t="s">
        <v>1</v>
      </c>
      <c r="E23" s="13">
        <f>+D31</f>
        <v>255</v>
      </c>
    </row>
    <row r="24" spans="1:12" x14ac:dyDescent="0.2">
      <c r="A24" s="349" t="s">
        <v>361</v>
      </c>
      <c r="B24" s="349" t="s">
        <v>1</v>
      </c>
      <c r="C24" s="349" t="s">
        <v>1</v>
      </c>
      <c r="D24" s="349" t="s">
        <v>1</v>
      </c>
      <c r="E24" s="122" t="e">
        <f>+E23/E22*100</f>
        <v>#DIV/0!</v>
      </c>
      <c r="F24" s="260" t="s">
        <v>978</v>
      </c>
    </row>
    <row r="27" spans="1:12" s="117" customFormat="1" x14ac:dyDescent="0.2">
      <c r="A27" s="461" t="s">
        <v>886</v>
      </c>
      <c r="B27" s="461"/>
      <c r="C27" s="461"/>
      <c r="D27" s="461"/>
      <c r="E27" s="461"/>
    </row>
    <row r="28" spans="1:12" s="117" customFormat="1" ht="13.5" thickBot="1" x14ac:dyDescent="0.25">
      <c r="A28" s="160" t="s">
        <v>887</v>
      </c>
      <c r="B28" s="160"/>
      <c r="C28" s="160"/>
      <c r="D28" s="160"/>
      <c r="E28" s="160"/>
    </row>
    <row r="29" spans="1:12" s="117" customFormat="1" ht="27.75" customHeight="1" thickTop="1" thickBot="1" x14ac:dyDescent="0.25">
      <c r="A29" s="455" t="s">
        <v>889</v>
      </c>
      <c r="B29" s="453" t="s">
        <v>888</v>
      </c>
      <c r="C29" s="454"/>
      <c r="D29" s="446" t="s">
        <v>174</v>
      </c>
      <c r="E29" s="446" t="s">
        <v>976</v>
      </c>
      <c r="F29" s="446" t="s">
        <v>975</v>
      </c>
      <c r="G29" s="446" t="s">
        <v>974</v>
      </c>
      <c r="H29" s="446" t="s">
        <v>977</v>
      </c>
      <c r="I29" s="444"/>
      <c r="J29" s="444"/>
    </row>
    <row r="30" spans="1:12" s="117" customFormat="1" ht="17.25" customHeight="1" thickTop="1" thickBot="1" x14ac:dyDescent="0.25">
      <c r="A30" s="455"/>
      <c r="B30" s="148" t="s">
        <v>890</v>
      </c>
      <c r="C30" s="148" t="s">
        <v>891</v>
      </c>
      <c r="D30" s="446"/>
      <c r="E30" s="446"/>
      <c r="F30" s="446"/>
      <c r="G30" s="446"/>
      <c r="H30" s="446"/>
      <c r="I30" s="444"/>
      <c r="J30" s="444"/>
    </row>
    <row r="31" spans="1:12" s="117" customFormat="1" ht="16.5" customHeight="1" thickTop="1" x14ac:dyDescent="0.2">
      <c r="A31" s="162" t="s">
        <v>892</v>
      </c>
      <c r="B31" s="161">
        <v>140</v>
      </c>
      <c r="C31" s="161">
        <v>115</v>
      </c>
      <c r="D31" s="165">
        <f>SUM(B31:C31)</f>
        <v>255</v>
      </c>
      <c r="E31" s="447">
        <f>+E22</f>
        <v>0</v>
      </c>
      <c r="F31" s="467">
        <f>E31*C32/100</f>
        <v>0</v>
      </c>
      <c r="G31" s="447">
        <f>+E31+F31</f>
        <v>0</v>
      </c>
      <c r="H31" s="447" t="e">
        <f>D31/G31*100</f>
        <v>#DIV/0!</v>
      </c>
      <c r="I31" s="445"/>
      <c r="J31" s="445"/>
    </row>
    <row r="32" spans="1:12" s="117" customFormat="1" ht="15.75" thickBot="1" x14ac:dyDescent="0.25">
      <c r="A32" s="163" t="s">
        <v>893</v>
      </c>
      <c r="B32" s="164">
        <f>B31/D31*100</f>
        <v>54.901960784313729</v>
      </c>
      <c r="C32" s="164">
        <f>C31/D31*100</f>
        <v>45.098039215686278</v>
      </c>
      <c r="D32" s="261">
        <f>+B32+C32</f>
        <v>100</v>
      </c>
      <c r="E32" s="448"/>
      <c r="F32" s="468"/>
      <c r="G32" s="448"/>
      <c r="H32" s="448"/>
      <c r="I32" s="445"/>
      <c r="J32" s="445"/>
    </row>
    <row r="33" spans="1:11" s="117" customFormat="1" ht="13.5" thickTop="1" x14ac:dyDescent="0.2"/>
    <row r="34" spans="1:11" s="204" customFormat="1" x14ac:dyDescent="0.2">
      <c r="G34" s="264"/>
      <c r="H34" s="264"/>
      <c r="I34" s="264"/>
      <c r="J34" s="264"/>
      <c r="K34" s="264"/>
    </row>
    <row r="35" spans="1:11" s="204" customFormat="1" x14ac:dyDescent="0.2">
      <c r="E35" s="264"/>
      <c r="H35" s="265"/>
      <c r="J35" s="265"/>
    </row>
    <row r="36" spans="1:11" s="204" customFormat="1" x14ac:dyDescent="0.2"/>
    <row r="37" spans="1:11" s="204" customFormat="1" x14ac:dyDescent="0.2">
      <c r="F37" s="263"/>
    </row>
    <row r="38" spans="1:11" s="204" customFormat="1" x14ac:dyDescent="0.2">
      <c r="E38" s="264"/>
      <c r="F38" s="263"/>
      <c r="G38" s="264"/>
    </row>
    <row r="39" spans="1:11" x14ac:dyDescent="0.2">
      <c r="F39" s="262"/>
    </row>
    <row r="40" spans="1:11" ht="15" x14ac:dyDescent="0.25">
      <c r="A40" s="2" t="s">
        <v>362</v>
      </c>
    </row>
    <row r="41" spans="1:11" ht="15" x14ac:dyDescent="0.25">
      <c r="A41" s="330" t="s">
        <v>363</v>
      </c>
      <c r="B41" s="204"/>
      <c r="C41" s="204"/>
      <c r="D41" s="204"/>
    </row>
    <row r="42" spans="1:11" x14ac:dyDescent="0.2">
      <c r="A42" s="369" t="s">
        <v>364</v>
      </c>
      <c r="B42" s="369" t="s">
        <v>1</v>
      </c>
      <c r="C42" s="369" t="s">
        <v>1</v>
      </c>
      <c r="D42" s="369" t="s">
        <v>1</v>
      </c>
      <c r="E42" s="369" t="s">
        <v>1</v>
      </c>
      <c r="F42" s="369" t="s">
        <v>1</v>
      </c>
      <c r="G42" s="369" t="s">
        <v>1</v>
      </c>
      <c r="H42" s="369" t="s">
        <v>1</v>
      </c>
      <c r="I42" s="369" t="s">
        <v>1</v>
      </c>
    </row>
    <row r="44" spans="1:11" ht="27.95" customHeight="1" x14ac:dyDescent="0.2">
      <c r="B44" s="349" t="s">
        <v>365</v>
      </c>
      <c r="C44" s="349" t="s">
        <v>1</v>
      </c>
      <c r="D44" s="349" t="s">
        <v>1</v>
      </c>
      <c r="E44" s="349" t="s">
        <v>1</v>
      </c>
      <c r="F44" s="349" t="s">
        <v>1</v>
      </c>
      <c r="G44" s="349" t="s">
        <v>1</v>
      </c>
      <c r="H44" s="349" t="s">
        <v>1</v>
      </c>
      <c r="I44" s="349" t="s">
        <v>1</v>
      </c>
    </row>
    <row r="45" spans="1:11" ht="24" x14ac:dyDescent="0.2">
      <c r="B45" s="67" t="s">
        <v>366</v>
      </c>
      <c r="C45" s="67" t="s">
        <v>367</v>
      </c>
      <c r="D45" s="67" t="s">
        <v>368</v>
      </c>
      <c r="E45" s="349" t="s">
        <v>369</v>
      </c>
      <c r="F45" s="349" t="s">
        <v>1</v>
      </c>
      <c r="G45" s="67" t="s">
        <v>370</v>
      </c>
      <c r="H45" s="349" t="s">
        <v>371</v>
      </c>
      <c r="I45" s="349" t="s">
        <v>1</v>
      </c>
    </row>
    <row r="46" spans="1:11" x14ac:dyDescent="0.2">
      <c r="B46" s="70">
        <f>SUM(C46:I46)</f>
        <v>96</v>
      </c>
      <c r="C46" s="449">
        <v>1</v>
      </c>
      <c r="D46" s="5">
        <v>0</v>
      </c>
      <c r="E46" s="449">
        <v>61</v>
      </c>
      <c r="F46" s="449"/>
      <c r="G46" s="5">
        <v>23</v>
      </c>
      <c r="H46" s="449">
        <v>11</v>
      </c>
      <c r="I46" s="450"/>
    </row>
    <row r="47" spans="1:11" x14ac:dyDescent="0.2">
      <c r="B47" s="68">
        <f>SUM(C47:I47)</f>
        <v>99.999999999999986</v>
      </c>
      <c r="C47" s="372">
        <f>+C46/B46*100</f>
        <v>1.0416666666666665</v>
      </c>
      <c r="D47" s="372">
        <f>+D46/B46*100</f>
        <v>0</v>
      </c>
      <c r="E47" s="372">
        <f>+E46/B46*100</f>
        <v>63.541666666666664</v>
      </c>
      <c r="F47" s="372"/>
      <c r="G47" s="372">
        <f>+G46/B46*100</f>
        <v>23.958333333333336</v>
      </c>
      <c r="H47" s="372">
        <f>+H46/B46*100</f>
        <v>11.458333333333332</v>
      </c>
      <c r="I47" s="372"/>
    </row>
    <row r="48" spans="1:11" ht="27.95" customHeight="1" x14ac:dyDescent="0.2">
      <c r="B48" s="349" t="s">
        <v>372</v>
      </c>
      <c r="C48" s="349" t="s">
        <v>1</v>
      </c>
      <c r="D48" s="349" t="s">
        <v>1</v>
      </c>
      <c r="E48" s="349" t="s">
        <v>1</v>
      </c>
      <c r="F48" s="349" t="s">
        <v>1</v>
      </c>
      <c r="G48" s="349" t="s">
        <v>1</v>
      </c>
      <c r="H48" s="349" t="s">
        <v>1</v>
      </c>
      <c r="I48" s="349" t="s">
        <v>1</v>
      </c>
    </row>
    <row r="49" spans="1:9" ht="24" x14ac:dyDescent="0.2">
      <c r="B49" s="67" t="s">
        <v>366</v>
      </c>
      <c r="C49" s="67" t="s">
        <v>367</v>
      </c>
      <c r="D49" s="67" t="s">
        <v>368</v>
      </c>
      <c r="E49" s="349" t="s">
        <v>369</v>
      </c>
      <c r="F49" s="349" t="s">
        <v>1</v>
      </c>
      <c r="G49" s="67" t="s">
        <v>370</v>
      </c>
      <c r="H49" s="349" t="s">
        <v>371</v>
      </c>
      <c r="I49" s="349" t="s">
        <v>1</v>
      </c>
    </row>
    <row r="50" spans="1:9" x14ac:dyDescent="0.2">
      <c r="B50" s="70">
        <f>SUM(C50:I50)</f>
        <v>82</v>
      </c>
      <c r="C50" s="449">
        <v>1</v>
      </c>
      <c r="D50" s="5"/>
      <c r="E50" s="449">
        <v>47</v>
      </c>
      <c r="F50" s="449"/>
      <c r="G50" s="5">
        <v>23</v>
      </c>
      <c r="H50" s="449">
        <v>11</v>
      </c>
      <c r="I50" s="450"/>
    </row>
    <row r="51" spans="1:9" x14ac:dyDescent="0.2">
      <c r="B51" s="68">
        <f>+B50/B46*100</f>
        <v>85.416666666666657</v>
      </c>
      <c r="C51" s="68">
        <f>+C50/B50*100</f>
        <v>1.2195121951219512</v>
      </c>
      <c r="D51" s="68">
        <f>+D50/B50*100</f>
        <v>0</v>
      </c>
      <c r="E51" s="372">
        <f>+E50/B50*100</f>
        <v>57.317073170731703</v>
      </c>
      <c r="F51" s="372"/>
      <c r="G51" s="68">
        <f>+G50/B50*100</f>
        <v>28.04878048780488</v>
      </c>
      <c r="H51" s="372">
        <f>+H50/B50*100</f>
        <v>13.414634146341465</v>
      </c>
      <c r="I51" s="372"/>
    </row>
    <row r="54" spans="1:9" ht="15" x14ac:dyDescent="0.25">
      <c r="A54" s="2" t="s">
        <v>373</v>
      </c>
    </row>
    <row r="55" spans="1:9" ht="15" x14ac:dyDescent="0.25">
      <c r="A55" s="3" t="s">
        <v>374</v>
      </c>
    </row>
    <row r="58" spans="1:9" s="117" customFormat="1" x14ac:dyDescent="0.2">
      <c r="B58" s="461" t="s">
        <v>379</v>
      </c>
      <c r="C58" s="461"/>
      <c r="D58" s="200"/>
      <c r="E58" s="200"/>
      <c r="F58" s="200"/>
      <c r="G58" s="200"/>
      <c r="H58" s="200"/>
      <c r="I58" s="200"/>
    </row>
    <row r="59" spans="1:9" s="117" customFormat="1" ht="13.5" thickBot="1" x14ac:dyDescent="0.25">
      <c r="B59" s="200" t="s">
        <v>908</v>
      </c>
      <c r="C59" s="200"/>
      <c r="D59" s="200"/>
      <c r="G59" s="200"/>
      <c r="H59" s="200"/>
      <c r="I59" s="200"/>
    </row>
    <row r="60" spans="1:9" s="117" customFormat="1" ht="13.5" thickTop="1" x14ac:dyDescent="0.2">
      <c r="B60" s="457" t="s">
        <v>932</v>
      </c>
      <c r="C60" s="458"/>
      <c r="G60" s="199"/>
      <c r="H60" s="199"/>
      <c r="I60" s="199"/>
    </row>
    <row r="61" spans="1:9" s="117" customFormat="1" ht="13.5" thickBot="1" x14ac:dyDescent="0.25">
      <c r="B61" s="158" t="s">
        <v>909</v>
      </c>
      <c r="C61" s="280" t="s">
        <v>1011</v>
      </c>
      <c r="D61" s="124"/>
      <c r="G61" s="124"/>
      <c r="H61" s="124"/>
      <c r="I61" s="124"/>
    </row>
    <row r="62" spans="1:9" s="117" customFormat="1" ht="13.5" thickTop="1" x14ac:dyDescent="0.2">
      <c r="B62" s="456"/>
      <c r="C62" s="456"/>
      <c r="D62" s="456"/>
      <c r="E62" s="456"/>
      <c r="F62" s="456"/>
      <c r="G62" s="456"/>
      <c r="H62" s="456"/>
      <c r="I62" s="456"/>
    </row>
    <row r="63" spans="1:9" x14ac:dyDescent="0.2">
      <c r="B63" s="369" t="s">
        <v>383</v>
      </c>
      <c r="C63" s="369" t="s">
        <v>1</v>
      </c>
      <c r="D63" s="369" t="s">
        <v>1</v>
      </c>
      <c r="E63" s="369" t="s">
        <v>1</v>
      </c>
      <c r="F63" s="369" t="s">
        <v>1</v>
      </c>
      <c r="G63" s="369" t="s">
        <v>1</v>
      </c>
      <c r="H63" s="369" t="s">
        <v>1</v>
      </c>
      <c r="I63" s="369" t="s">
        <v>1</v>
      </c>
    </row>
    <row r="64" spans="1:9" ht="13.5" thickBot="1" x14ac:dyDescent="0.25">
      <c r="B64" s="369" t="s">
        <v>384</v>
      </c>
      <c r="C64" s="369" t="s">
        <v>1</v>
      </c>
      <c r="D64" s="369" t="s">
        <v>1</v>
      </c>
      <c r="E64" s="369" t="s">
        <v>1</v>
      </c>
      <c r="F64" s="369" t="s">
        <v>1</v>
      </c>
      <c r="G64" s="369" t="s">
        <v>1</v>
      </c>
      <c r="H64" s="369" t="s">
        <v>1</v>
      </c>
      <c r="I64" s="369" t="s">
        <v>1</v>
      </c>
    </row>
    <row r="65" spans="2:10" ht="12.75" customHeight="1" thickTop="1" x14ac:dyDescent="0.2">
      <c r="B65" s="388" t="s">
        <v>385</v>
      </c>
      <c r="C65" s="388"/>
      <c r="D65" s="465" t="s">
        <v>910</v>
      </c>
      <c r="E65" s="465"/>
      <c r="F65" s="388" t="s">
        <v>386</v>
      </c>
      <c r="G65" s="388"/>
      <c r="H65" s="365" t="s">
        <v>911</v>
      </c>
      <c r="I65" s="201"/>
      <c r="J65" s="201"/>
    </row>
    <row r="66" spans="2:10" ht="36.950000000000003" customHeight="1" thickBot="1" x14ac:dyDescent="0.25">
      <c r="B66" s="389"/>
      <c r="C66" s="389"/>
      <c r="D66" s="466"/>
      <c r="E66" s="466"/>
      <c r="F66" s="389"/>
      <c r="G66" s="389"/>
      <c r="H66" s="469"/>
      <c r="I66" s="201"/>
      <c r="J66" s="201"/>
    </row>
    <row r="67" spans="2:10" s="117" customFormat="1" ht="20.25" customHeight="1" thickTop="1" thickBot="1" x14ac:dyDescent="0.25">
      <c r="B67" s="411"/>
      <c r="C67" s="411"/>
      <c r="D67" s="203" t="s">
        <v>483</v>
      </c>
      <c r="E67" s="118" t="s">
        <v>484</v>
      </c>
      <c r="F67" s="411"/>
      <c r="G67" s="411"/>
      <c r="H67" s="366"/>
      <c r="I67" s="201"/>
      <c r="J67" s="201"/>
    </row>
    <row r="68" spans="2:10" ht="12.75" customHeight="1" thickTop="1" x14ac:dyDescent="0.2">
      <c r="B68" s="462" t="s">
        <v>387</v>
      </c>
      <c r="C68" s="462" t="s">
        <v>1</v>
      </c>
      <c r="D68" s="281">
        <v>1</v>
      </c>
      <c r="E68" s="127"/>
      <c r="F68" s="285">
        <v>42942</v>
      </c>
      <c r="G68" s="285">
        <v>43672</v>
      </c>
      <c r="H68" s="285">
        <v>43672</v>
      </c>
      <c r="I68" s="202"/>
      <c r="J68" s="202"/>
    </row>
    <row r="69" spans="2:10" ht="12.75" customHeight="1" x14ac:dyDescent="0.2">
      <c r="B69" s="463" t="s">
        <v>388</v>
      </c>
      <c r="C69" s="463" t="s">
        <v>1</v>
      </c>
      <c r="D69" s="282">
        <v>1</v>
      </c>
      <c r="E69" s="126"/>
      <c r="F69" s="287">
        <v>42942</v>
      </c>
      <c r="G69" s="287">
        <v>43672</v>
      </c>
      <c r="H69" s="287">
        <v>43672</v>
      </c>
      <c r="I69" s="202"/>
      <c r="J69" s="202"/>
    </row>
    <row r="70" spans="2:10" ht="12.75" customHeight="1" x14ac:dyDescent="0.2">
      <c r="B70" s="463" t="s">
        <v>389</v>
      </c>
      <c r="C70" s="463" t="s">
        <v>1</v>
      </c>
      <c r="D70" s="282">
        <v>1</v>
      </c>
      <c r="E70" s="126"/>
      <c r="F70" s="286">
        <v>42942</v>
      </c>
      <c r="G70" s="286">
        <v>43672</v>
      </c>
      <c r="H70" s="286">
        <v>43672</v>
      </c>
      <c r="I70" s="202"/>
      <c r="J70" s="202"/>
    </row>
    <row r="71" spans="2:10" ht="12.75" customHeight="1" x14ac:dyDescent="0.2">
      <c r="B71" s="463" t="s">
        <v>390</v>
      </c>
      <c r="C71" s="463" t="s">
        <v>1</v>
      </c>
      <c r="D71" s="283"/>
      <c r="E71" s="126"/>
      <c r="F71" s="251"/>
      <c r="G71" s="251"/>
      <c r="H71" s="251"/>
      <c r="I71" s="202"/>
      <c r="J71" s="202"/>
    </row>
    <row r="72" spans="2:10" ht="12.75" customHeight="1" thickBot="1" x14ac:dyDescent="0.25">
      <c r="B72" s="464" t="s">
        <v>391</v>
      </c>
      <c r="C72" s="464" t="s">
        <v>1</v>
      </c>
      <c r="D72" s="284">
        <v>1</v>
      </c>
      <c r="E72" s="86"/>
      <c r="F72" s="286">
        <v>42942</v>
      </c>
      <c r="G72" s="286">
        <v>43672</v>
      </c>
      <c r="H72" s="286">
        <v>43672</v>
      </c>
      <c r="I72" s="202"/>
      <c r="J72" s="202"/>
    </row>
    <row r="73" spans="2:10" ht="14.25" thickTop="1" thickBot="1" x14ac:dyDescent="0.25">
      <c r="B73" s="349" t="s">
        <v>174</v>
      </c>
      <c r="C73" s="349" t="s">
        <v>1</v>
      </c>
      <c r="D73" s="459">
        <f>SUM(D68:D72)</f>
        <v>4</v>
      </c>
      <c r="E73" s="460"/>
      <c r="F73" s="119" t="s">
        <v>22</v>
      </c>
      <c r="G73" s="130"/>
      <c r="H73" s="120"/>
      <c r="I73" s="201"/>
      <c r="J73" s="201"/>
    </row>
    <row r="74" spans="2:10" ht="13.5" thickTop="1" x14ac:dyDescent="0.2"/>
    <row r="75" spans="2:10" ht="15" x14ac:dyDescent="0.25">
      <c r="B75" s="444" t="s">
        <v>836</v>
      </c>
      <c r="C75" s="444" t="s">
        <v>1</v>
      </c>
      <c r="D75" s="444" t="s">
        <v>1</v>
      </c>
      <c r="E75" s="444" t="s">
        <v>1</v>
      </c>
      <c r="F75" s="444" t="s">
        <v>1</v>
      </c>
      <c r="G75" s="2"/>
    </row>
    <row r="76" spans="2:10" ht="13.5" thickBot="1" x14ac:dyDescent="0.25">
      <c r="B76" s="470" t="s">
        <v>837</v>
      </c>
      <c r="C76" s="470"/>
      <c r="D76" s="470"/>
      <c r="E76" s="470"/>
      <c r="F76" s="470"/>
    </row>
    <row r="77" spans="2:10" ht="25.5" thickTop="1" thickBot="1" x14ac:dyDescent="0.25">
      <c r="B77" s="206" t="s">
        <v>376</v>
      </c>
      <c r="C77" s="125" t="s">
        <v>380</v>
      </c>
      <c r="D77" s="125" t="s">
        <v>377</v>
      </c>
      <c r="E77" s="125" t="s">
        <v>381</v>
      </c>
      <c r="F77" s="125" t="s">
        <v>382</v>
      </c>
    </row>
    <row r="78" spans="2:10" ht="14.25" thickTop="1" thickBot="1" x14ac:dyDescent="0.25">
      <c r="B78" s="132" t="s">
        <v>1012</v>
      </c>
      <c r="C78" s="207"/>
      <c r="D78" s="207"/>
      <c r="E78" s="207"/>
      <c r="F78" s="208"/>
    </row>
    <row r="79" spans="2:10" s="117" customFormat="1" ht="14.25" thickTop="1" thickBot="1" x14ac:dyDescent="0.25">
      <c r="B79" s="473" t="s">
        <v>912</v>
      </c>
      <c r="C79" s="473"/>
      <c r="D79" s="131"/>
      <c r="E79" s="209" t="s">
        <v>913</v>
      </c>
      <c r="F79" s="131"/>
    </row>
    <row r="80" spans="2:10" s="204" customFormat="1" ht="13.5" thickTop="1" x14ac:dyDescent="0.2">
      <c r="B80" s="205"/>
      <c r="C80" s="205"/>
      <c r="D80" s="202"/>
      <c r="E80" s="202"/>
      <c r="F80" s="266"/>
    </row>
    <row r="81" spans="2:7" ht="15" x14ac:dyDescent="0.25">
      <c r="B81" s="444" t="s">
        <v>838</v>
      </c>
      <c r="C81" s="444" t="s">
        <v>1</v>
      </c>
      <c r="D81" s="444" t="s">
        <v>1</v>
      </c>
      <c r="E81" s="444" t="s">
        <v>1</v>
      </c>
      <c r="F81" s="444" t="s">
        <v>1</v>
      </c>
      <c r="G81" s="2"/>
    </row>
    <row r="82" spans="2:7" ht="13.5" thickBot="1" x14ac:dyDescent="0.25">
      <c r="B82" s="470" t="s">
        <v>839</v>
      </c>
      <c r="C82" s="470"/>
      <c r="D82" s="470"/>
      <c r="E82" s="470"/>
      <c r="F82" s="470"/>
    </row>
    <row r="83" spans="2:7" ht="25.5" thickTop="1" thickBot="1" x14ac:dyDescent="0.25">
      <c r="B83" s="104" t="s">
        <v>376</v>
      </c>
      <c r="C83" s="105" t="s">
        <v>380</v>
      </c>
      <c r="D83" s="105" t="s">
        <v>377</v>
      </c>
      <c r="E83" s="105" t="s">
        <v>381</v>
      </c>
      <c r="F83" s="105" t="s">
        <v>382</v>
      </c>
    </row>
    <row r="84" spans="2:7" ht="14.25" thickTop="1" thickBot="1" x14ac:dyDescent="0.25">
      <c r="B84" s="101" t="s">
        <v>1012</v>
      </c>
      <c r="C84" s="106"/>
      <c r="D84" s="106"/>
      <c r="E84" s="106"/>
      <c r="F84" s="102"/>
    </row>
    <row r="85" spans="2:7" s="117" customFormat="1" ht="14.25" thickTop="1" thickBot="1" x14ac:dyDescent="0.25">
      <c r="B85" s="473" t="s">
        <v>912</v>
      </c>
      <c r="C85" s="473"/>
      <c r="D85" s="131"/>
      <c r="E85" s="209" t="s">
        <v>913</v>
      </c>
      <c r="F85" s="131"/>
    </row>
    <row r="86" spans="2:7" s="117" customFormat="1" ht="13.5" thickTop="1" x14ac:dyDescent="0.2">
      <c r="B86" s="210"/>
      <c r="C86" s="210"/>
      <c r="D86" s="210"/>
      <c r="E86" s="210"/>
      <c r="F86" s="210"/>
    </row>
    <row r="87" spans="2:7" ht="15" x14ac:dyDescent="0.25">
      <c r="B87" s="444" t="s">
        <v>840</v>
      </c>
      <c r="C87" s="444"/>
      <c r="D87" s="444"/>
      <c r="E87" s="444"/>
      <c r="F87" s="444"/>
      <c r="G87" s="107"/>
    </row>
    <row r="88" spans="2:7" ht="13.5" thickBot="1" x14ac:dyDescent="0.25">
      <c r="B88" s="470" t="s">
        <v>916</v>
      </c>
      <c r="C88" s="470"/>
      <c r="D88" s="470"/>
      <c r="E88" s="470"/>
      <c r="F88" s="470"/>
    </row>
    <row r="89" spans="2:7" ht="25.5" thickTop="1" thickBot="1" x14ac:dyDescent="0.25">
      <c r="B89" s="104" t="s">
        <v>376</v>
      </c>
      <c r="C89" s="105" t="s">
        <v>380</v>
      </c>
      <c r="D89" s="105" t="s">
        <v>377</v>
      </c>
      <c r="E89" s="105" t="s">
        <v>381</v>
      </c>
      <c r="F89" s="105" t="s">
        <v>382</v>
      </c>
    </row>
    <row r="90" spans="2:7" ht="14.25" thickTop="1" thickBot="1" x14ac:dyDescent="0.25">
      <c r="B90" s="101" t="s">
        <v>1012</v>
      </c>
      <c r="C90" s="106"/>
      <c r="D90" s="106"/>
      <c r="E90" s="106"/>
      <c r="F90" s="102"/>
    </row>
    <row r="91" spans="2:7" s="117" customFormat="1" ht="14.25" thickTop="1" thickBot="1" x14ac:dyDescent="0.25">
      <c r="B91" s="473" t="s">
        <v>912</v>
      </c>
      <c r="C91" s="473"/>
      <c r="D91" s="131"/>
      <c r="E91" s="209" t="s">
        <v>913</v>
      </c>
      <c r="F91" s="131"/>
    </row>
    <row r="92" spans="2:7" s="117" customFormat="1" ht="13.5" thickTop="1" x14ac:dyDescent="0.2">
      <c r="B92" s="210"/>
      <c r="C92" s="210"/>
      <c r="D92" s="210"/>
      <c r="E92" s="210"/>
      <c r="F92" s="210"/>
    </row>
    <row r="93" spans="2:7" ht="15" x14ac:dyDescent="0.25">
      <c r="B93" s="444" t="s">
        <v>841</v>
      </c>
      <c r="C93" s="444"/>
      <c r="D93" s="444"/>
      <c r="E93" s="444"/>
      <c r="F93" s="444"/>
      <c r="G93" s="107"/>
    </row>
    <row r="94" spans="2:7" ht="13.5" thickBot="1" x14ac:dyDescent="0.25">
      <c r="B94" s="470" t="s">
        <v>917</v>
      </c>
      <c r="C94" s="470"/>
      <c r="D94" s="470"/>
      <c r="E94" s="470"/>
      <c r="F94" s="470"/>
    </row>
    <row r="95" spans="2:7" ht="25.5" thickTop="1" thickBot="1" x14ac:dyDescent="0.25">
      <c r="B95" s="104" t="s">
        <v>376</v>
      </c>
      <c r="C95" s="105" t="s">
        <v>380</v>
      </c>
      <c r="D95" s="105" t="s">
        <v>377</v>
      </c>
      <c r="E95" s="105" t="s">
        <v>381</v>
      </c>
      <c r="F95" s="105" t="s">
        <v>382</v>
      </c>
    </row>
    <row r="96" spans="2:7" ht="14.25" thickTop="1" thickBot="1" x14ac:dyDescent="0.25">
      <c r="B96" s="101" t="s">
        <v>1012</v>
      </c>
      <c r="C96" s="106"/>
      <c r="D96" s="106"/>
      <c r="E96" s="106"/>
      <c r="F96" s="102"/>
    </row>
    <row r="97" spans="2:7" s="117" customFormat="1" ht="14.25" thickTop="1" thickBot="1" x14ac:dyDescent="0.25">
      <c r="B97" s="473" t="s">
        <v>912</v>
      </c>
      <c r="C97" s="473"/>
      <c r="D97" s="131"/>
      <c r="E97" s="209" t="s">
        <v>913</v>
      </c>
      <c r="F97" s="131"/>
    </row>
    <row r="98" spans="2:7" s="117" customFormat="1" ht="13.5" thickTop="1" x14ac:dyDescent="0.2">
      <c r="B98" s="210"/>
      <c r="C98" s="210"/>
      <c r="D98" s="210"/>
      <c r="E98" s="210"/>
      <c r="F98" s="210"/>
    </row>
    <row r="99" spans="2:7" ht="15" x14ac:dyDescent="0.25">
      <c r="B99" s="444" t="s">
        <v>842</v>
      </c>
      <c r="C99" s="444"/>
      <c r="D99" s="444"/>
      <c r="E99" s="444"/>
      <c r="F99" s="444"/>
      <c r="G99" s="107"/>
    </row>
    <row r="100" spans="2:7" ht="13.5" thickBot="1" x14ac:dyDescent="0.25">
      <c r="B100" s="470" t="s">
        <v>918</v>
      </c>
      <c r="C100" s="470"/>
      <c r="D100" s="470"/>
      <c r="E100" s="470"/>
      <c r="F100" s="470"/>
    </row>
    <row r="101" spans="2:7" ht="25.5" thickTop="1" thickBot="1" x14ac:dyDescent="0.25">
      <c r="B101" s="104" t="s">
        <v>376</v>
      </c>
      <c r="C101" s="105" t="s">
        <v>380</v>
      </c>
      <c r="D101" s="105" t="s">
        <v>377</v>
      </c>
      <c r="E101" s="105" t="s">
        <v>381</v>
      </c>
      <c r="F101" s="105" t="s">
        <v>382</v>
      </c>
    </row>
    <row r="102" spans="2:7" ht="14.25" thickTop="1" thickBot="1" x14ac:dyDescent="0.25">
      <c r="B102" s="101" t="s">
        <v>1012</v>
      </c>
      <c r="C102" s="106"/>
      <c r="D102" s="106"/>
      <c r="E102" s="106"/>
      <c r="F102" s="102"/>
    </row>
    <row r="103" spans="2:7" s="117" customFormat="1" ht="14.25" thickTop="1" thickBot="1" x14ac:dyDescent="0.25">
      <c r="B103" s="473" t="s">
        <v>912</v>
      </c>
      <c r="C103" s="473"/>
      <c r="D103" s="131"/>
      <c r="E103" s="209" t="s">
        <v>913</v>
      </c>
      <c r="F103" s="131"/>
    </row>
    <row r="104" spans="2:7" s="117" customFormat="1" ht="13.5" thickTop="1" x14ac:dyDescent="0.2">
      <c r="B104" s="210"/>
      <c r="C104" s="210"/>
      <c r="D104" s="210"/>
      <c r="E104" s="210"/>
      <c r="F104" s="210"/>
    </row>
    <row r="105" spans="2:7" ht="15" x14ac:dyDescent="0.25">
      <c r="B105" s="444" t="s">
        <v>843</v>
      </c>
      <c r="C105" s="444"/>
      <c r="D105" s="444"/>
      <c r="E105" s="444"/>
      <c r="F105" s="444"/>
      <c r="G105" s="107"/>
    </row>
    <row r="106" spans="2:7" ht="13.5" thickBot="1" x14ac:dyDescent="0.25">
      <c r="B106" s="470" t="s">
        <v>914</v>
      </c>
      <c r="C106" s="470"/>
      <c r="D106" s="470"/>
      <c r="E106" s="470"/>
      <c r="F106" s="470"/>
    </row>
    <row r="107" spans="2:7" ht="25.5" thickTop="1" thickBot="1" x14ac:dyDescent="0.25">
      <c r="B107" s="104" t="s">
        <v>376</v>
      </c>
      <c r="C107" s="105" t="s">
        <v>380</v>
      </c>
      <c r="D107" s="105" t="s">
        <v>377</v>
      </c>
      <c r="E107" s="105" t="s">
        <v>381</v>
      </c>
      <c r="F107" s="105" t="s">
        <v>382</v>
      </c>
    </row>
    <row r="108" spans="2:7" ht="14.25" thickTop="1" thickBot="1" x14ac:dyDescent="0.25">
      <c r="B108" s="101" t="s">
        <v>1012</v>
      </c>
      <c r="C108" s="106"/>
      <c r="D108" s="106"/>
      <c r="E108" s="106"/>
      <c r="F108" s="102"/>
    </row>
    <row r="109" spans="2:7" s="117" customFormat="1" ht="14.25" thickTop="1" thickBot="1" x14ac:dyDescent="0.25">
      <c r="B109" s="473" t="s">
        <v>912</v>
      </c>
      <c r="C109" s="473"/>
      <c r="D109" s="131"/>
      <c r="E109" s="209" t="s">
        <v>913</v>
      </c>
      <c r="F109" s="131"/>
    </row>
    <row r="110" spans="2:7" s="117" customFormat="1" ht="13.5" thickTop="1" x14ac:dyDescent="0.2">
      <c r="B110" s="210"/>
      <c r="C110" s="210"/>
      <c r="D110" s="210"/>
      <c r="E110" s="210"/>
      <c r="F110" s="210"/>
    </row>
    <row r="111" spans="2:7" ht="15" x14ac:dyDescent="0.25">
      <c r="B111" s="444" t="s">
        <v>844</v>
      </c>
      <c r="C111" s="444"/>
      <c r="D111" s="444"/>
      <c r="E111" s="444"/>
      <c r="F111" s="444"/>
      <c r="G111" s="107"/>
    </row>
    <row r="112" spans="2:7" ht="13.5" thickBot="1" x14ac:dyDescent="0.25">
      <c r="B112" s="470" t="s">
        <v>915</v>
      </c>
      <c r="C112" s="470"/>
      <c r="D112" s="470"/>
      <c r="E112" s="470"/>
      <c r="F112" s="470"/>
    </row>
    <row r="113" spans="1:9" ht="25.5" thickTop="1" thickBot="1" x14ac:dyDescent="0.25">
      <c r="B113" s="104" t="s">
        <v>376</v>
      </c>
      <c r="C113" s="105" t="s">
        <v>380</v>
      </c>
      <c r="D113" s="105" t="s">
        <v>377</v>
      </c>
      <c r="E113" s="105" t="s">
        <v>381</v>
      </c>
      <c r="F113" s="105" t="s">
        <v>382</v>
      </c>
    </row>
    <row r="114" spans="1:9" ht="14.25" thickTop="1" thickBot="1" x14ac:dyDescent="0.25">
      <c r="B114" s="101" t="s">
        <v>1012</v>
      </c>
      <c r="C114" s="106"/>
      <c r="D114" s="331"/>
      <c r="E114" s="106"/>
      <c r="F114" s="333"/>
    </row>
    <row r="115" spans="1:9" s="117" customFormat="1" ht="14.25" thickTop="1" thickBot="1" x14ac:dyDescent="0.25">
      <c r="B115" s="473" t="s">
        <v>912</v>
      </c>
      <c r="C115" s="473"/>
      <c r="D115" s="332"/>
      <c r="E115" s="209" t="s">
        <v>913</v>
      </c>
      <c r="F115" s="332"/>
    </row>
    <row r="116" spans="1:9" s="117" customFormat="1" ht="13.5" thickTop="1" x14ac:dyDescent="0.2">
      <c r="B116" s="210"/>
      <c r="C116" s="210"/>
      <c r="D116" s="210"/>
      <c r="E116" s="210"/>
      <c r="F116" s="210"/>
    </row>
    <row r="117" spans="1:9" ht="15.75" customHeight="1" thickBot="1" x14ac:dyDescent="0.25">
      <c r="B117" s="441" t="s">
        <v>845</v>
      </c>
      <c r="C117" s="441"/>
      <c r="D117" s="441"/>
      <c r="E117" s="441"/>
      <c r="F117" s="441"/>
      <c r="G117" s="441"/>
    </row>
    <row r="118" spans="1:9" ht="14.25" customHeight="1" thickTop="1" thickBot="1" x14ac:dyDescent="0.25">
      <c r="B118" s="472" t="s">
        <v>378</v>
      </c>
      <c r="C118" s="472"/>
      <c r="D118" s="472"/>
      <c r="E118" s="472"/>
      <c r="F118" s="472"/>
      <c r="G118" s="472"/>
    </row>
    <row r="119" spans="1:9" ht="25.5" thickTop="1" thickBot="1" x14ac:dyDescent="0.25">
      <c r="B119" s="206" t="s">
        <v>376</v>
      </c>
      <c r="C119" s="206" t="s">
        <v>380</v>
      </c>
      <c r="D119" s="206" t="s">
        <v>377</v>
      </c>
      <c r="E119" s="206" t="s">
        <v>381</v>
      </c>
      <c r="F119" s="471" t="s">
        <v>382</v>
      </c>
      <c r="G119" s="471"/>
    </row>
    <row r="120" spans="1:9" ht="14.25" thickTop="1" thickBot="1" x14ac:dyDescent="0.25">
      <c r="B120" s="169" t="s">
        <v>1012</v>
      </c>
      <c r="C120" s="169"/>
      <c r="D120" s="169"/>
      <c r="E120" s="169"/>
      <c r="F120" s="474"/>
      <c r="G120" s="475"/>
    </row>
    <row r="121" spans="1:9" s="117" customFormat="1" ht="14.25" thickTop="1" thickBot="1" x14ac:dyDescent="0.25">
      <c r="B121" s="211" t="s">
        <v>912</v>
      </c>
      <c r="C121" s="212"/>
      <c r="D121" s="209" t="s">
        <v>913</v>
      </c>
      <c r="E121" s="213"/>
      <c r="F121" s="209" t="s">
        <v>375</v>
      </c>
      <c r="G121" s="142"/>
    </row>
    <row r="122" spans="1:9" ht="13.5" thickTop="1" x14ac:dyDescent="0.2"/>
    <row r="123" spans="1:9" ht="15" x14ac:dyDescent="0.25">
      <c r="A123" s="2" t="s">
        <v>392</v>
      </c>
    </row>
    <row r="124" spans="1:9" ht="15" x14ac:dyDescent="0.25">
      <c r="A124" s="3" t="s">
        <v>393</v>
      </c>
    </row>
    <row r="126" spans="1:9" x14ac:dyDescent="0.2">
      <c r="A126" s="369" t="s">
        <v>394</v>
      </c>
      <c r="B126" s="369" t="s">
        <v>1</v>
      </c>
      <c r="C126" s="369" t="s">
        <v>1</v>
      </c>
      <c r="D126" s="369" t="s">
        <v>1</v>
      </c>
      <c r="E126" s="369" t="s">
        <v>1</v>
      </c>
      <c r="F126" s="369" t="s">
        <v>1</v>
      </c>
      <c r="G126" s="369" t="s">
        <v>1</v>
      </c>
      <c r="H126" s="369" t="s">
        <v>1</v>
      </c>
      <c r="I126" s="369" t="s">
        <v>1</v>
      </c>
    </row>
    <row r="127" spans="1:9" x14ac:dyDescent="0.2">
      <c r="B127" s="349" t="s">
        <v>0</v>
      </c>
      <c r="C127" s="349" t="s">
        <v>84</v>
      </c>
      <c r="D127" s="349" t="s">
        <v>85</v>
      </c>
      <c r="E127" s="349" t="s">
        <v>1</v>
      </c>
      <c r="F127" s="349" t="s">
        <v>86</v>
      </c>
      <c r="G127" s="349" t="s">
        <v>1</v>
      </c>
      <c r="H127" s="349" t="s">
        <v>87</v>
      </c>
      <c r="I127" s="349" t="s">
        <v>1</v>
      </c>
    </row>
    <row r="128" spans="1:9" ht="66" customHeight="1" thickTop="1" thickBot="1" x14ac:dyDescent="0.25">
      <c r="B128" s="349" t="s">
        <v>395</v>
      </c>
      <c r="C128" s="349" t="s">
        <v>396</v>
      </c>
      <c r="D128" s="349" t="s">
        <v>397</v>
      </c>
      <c r="E128" s="349" t="s">
        <v>1</v>
      </c>
      <c r="F128" s="349" t="s">
        <v>398</v>
      </c>
      <c r="G128" s="349" t="s">
        <v>1</v>
      </c>
      <c r="H128" s="349" t="s">
        <v>399</v>
      </c>
      <c r="I128" s="349" t="s">
        <v>1</v>
      </c>
    </row>
    <row r="129" spans="1:9" ht="14.25" thickTop="1" thickBot="1" x14ac:dyDescent="0.25">
      <c r="B129" s="26">
        <v>1056</v>
      </c>
      <c r="C129" s="26">
        <v>868</v>
      </c>
      <c r="D129" s="476">
        <f>+C9</f>
        <v>255</v>
      </c>
      <c r="E129" s="477"/>
      <c r="F129" s="449"/>
      <c r="G129" s="449"/>
      <c r="H129" s="449">
        <v>1</v>
      </c>
      <c r="I129" s="449"/>
    </row>
    <row r="130" spans="1:9" ht="14.25" thickTop="1" thickBot="1" x14ac:dyDescent="0.25">
      <c r="B130" s="12" t="s">
        <v>400</v>
      </c>
      <c r="C130" s="12" t="s">
        <v>401</v>
      </c>
      <c r="D130" s="349" t="s">
        <v>22</v>
      </c>
      <c r="E130" s="349" t="s">
        <v>1</v>
      </c>
      <c r="F130" s="349" t="s">
        <v>1</v>
      </c>
      <c r="G130" s="349" t="s">
        <v>1</v>
      </c>
      <c r="H130" s="349" t="s">
        <v>1</v>
      </c>
      <c r="I130" s="349" t="s">
        <v>1</v>
      </c>
    </row>
    <row r="131" spans="1:9" x14ac:dyDescent="0.2">
      <c r="B131" s="12" t="s">
        <v>402</v>
      </c>
      <c r="C131" s="12" t="s">
        <v>403</v>
      </c>
      <c r="D131" s="349" t="s">
        <v>1</v>
      </c>
      <c r="E131" s="349" t="s">
        <v>1</v>
      </c>
      <c r="F131" s="349" t="s">
        <v>1</v>
      </c>
      <c r="G131" s="349" t="s">
        <v>1</v>
      </c>
      <c r="H131" s="349" t="s">
        <v>1</v>
      </c>
      <c r="I131" s="349" t="s">
        <v>1</v>
      </c>
    </row>
    <row r="132" spans="1:9" x14ac:dyDescent="0.2">
      <c r="B132" s="23">
        <f>+B129/D129</f>
        <v>4.1411764705882357</v>
      </c>
      <c r="C132" s="23">
        <f>+C129/D129</f>
        <v>3.4039215686274509</v>
      </c>
      <c r="D132" s="349" t="s">
        <v>1</v>
      </c>
      <c r="E132" s="349" t="s">
        <v>1</v>
      </c>
      <c r="F132" s="349" t="s">
        <v>1</v>
      </c>
      <c r="G132" s="349" t="s">
        <v>1</v>
      </c>
      <c r="H132" s="349" t="s">
        <v>1</v>
      </c>
      <c r="I132" s="349" t="s">
        <v>1</v>
      </c>
    </row>
    <row r="133" spans="1:9" ht="24" x14ac:dyDescent="0.2">
      <c r="B133" s="12" t="s">
        <v>404</v>
      </c>
      <c r="C133" s="12" t="s">
        <v>405</v>
      </c>
      <c r="D133" s="349" t="s">
        <v>1</v>
      </c>
      <c r="E133" s="349" t="s">
        <v>1</v>
      </c>
      <c r="F133" s="349" t="s">
        <v>1</v>
      </c>
      <c r="G133" s="349" t="s">
        <v>1</v>
      </c>
      <c r="H133" s="349" t="s">
        <v>1</v>
      </c>
      <c r="I133" s="349" t="s">
        <v>1</v>
      </c>
    </row>
    <row r="136" spans="1:9" ht="15" x14ac:dyDescent="0.25">
      <c r="A136" s="2" t="s">
        <v>406</v>
      </c>
    </row>
    <row r="137" spans="1:9" ht="15" x14ac:dyDescent="0.25">
      <c r="A137" s="3" t="s">
        <v>407</v>
      </c>
    </row>
    <row r="139" spans="1:9" x14ac:dyDescent="0.2">
      <c r="A139" s="369" t="s">
        <v>408</v>
      </c>
      <c r="B139" s="369" t="s">
        <v>1</v>
      </c>
      <c r="C139" s="369" t="s">
        <v>1</v>
      </c>
      <c r="D139" s="369" t="s">
        <v>1</v>
      </c>
    </row>
    <row r="140" spans="1:9" x14ac:dyDescent="0.2">
      <c r="B140" s="349" t="s">
        <v>0</v>
      </c>
      <c r="C140" s="349" t="s">
        <v>84</v>
      </c>
      <c r="D140" s="349" t="s">
        <v>409</v>
      </c>
    </row>
    <row r="141" spans="1:9" ht="62.1" customHeight="1" thickTop="1" thickBot="1" x14ac:dyDescent="0.25">
      <c r="B141" s="349" t="s">
        <v>410</v>
      </c>
      <c r="C141" s="349" t="s">
        <v>411</v>
      </c>
      <c r="D141" s="349" t="s">
        <v>1</v>
      </c>
    </row>
    <row r="142" spans="1:9" ht="14.25" thickTop="1" thickBot="1" x14ac:dyDescent="0.25">
      <c r="B142" s="76">
        <v>255</v>
      </c>
      <c r="C142" s="75">
        <f>+INFORMACIÓN!D64</f>
        <v>5</v>
      </c>
      <c r="D142" s="372">
        <f>+B142/C142</f>
        <v>51</v>
      </c>
    </row>
    <row r="143" spans="1:9" ht="13.5" thickTop="1" x14ac:dyDescent="0.2"/>
  </sheetData>
  <mergeCells count="122">
    <mergeCell ref="D142"/>
    <mergeCell ref="D130:I133"/>
    <mergeCell ref="A139:D139"/>
    <mergeCell ref="B140"/>
    <mergeCell ref="C140"/>
    <mergeCell ref="D140:D141"/>
    <mergeCell ref="B141"/>
    <mergeCell ref="C141"/>
    <mergeCell ref="B128"/>
    <mergeCell ref="C128"/>
    <mergeCell ref="D128:E128"/>
    <mergeCell ref="F128:G128"/>
    <mergeCell ref="H128:I128"/>
    <mergeCell ref="F129:G129"/>
    <mergeCell ref="H129:I129"/>
    <mergeCell ref="D129:E129"/>
    <mergeCell ref="B127"/>
    <mergeCell ref="C127"/>
    <mergeCell ref="D127:E127"/>
    <mergeCell ref="F127:G127"/>
    <mergeCell ref="H127:I127"/>
    <mergeCell ref="B76:F76"/>
    <mergeCell ref="B81:F81"/>
    <mergeCell ref="B82:F82"/>
    <mergeCell ref="B87:F87"/>
    <mergeCell ref="B88:F88"/>
    <mergeCell ref="B111:F111"/>
    <mergeCell ref="B112:F112"/>
    <mergeCell ref="B93:F93"/>
    <mergeCell ref="B94:F94"/>
    <mergeCell ref="B99:F99"/>
    <mergeCell ref="B103:C103"/>
    <mergeCell ref="B109:C109"/>
    <mergeCell ref="B115:C115"/>
    <mergeCell ref="A126:I126"/>
    <mergeCell ref="F120:G120"/>
    <mergeCell ref="B65:C67"/>
    <mergeCell ref="F65:G67"/>
    <mergeCell ref="H65:H67"/>
    <mergeCell ref="B100:F100"/>
    <mergeCell ref="B105:F105"/>
    <mergeCell ref="B106:F106"/>
    <mergeCell ref="F119:G119"/>
    <mergeCell ref="B118:G118"/>
    <mergeCell ref="B117:G117"/>
    <mergeCell ref="B79:C79"/>
    <mergeCell ref="B85:C85"/>
    <mergeCell ref="B91:C91"/>
    <mergeCell ref="B97:C97"/>
    <mergeCell ref="B75:F75"/>
    <mergeCell ref="F22:G22"/>
    <mergeCell ref="H22:I22"/>
    <mergeCell ref="A23:D23"/>
    <mergeCell ref="A24:D24"/>
    <mergeCell ref="A42:I42"/>
    <mergeCell ref="C47"/>
    <mergeCell ref="D47"/>
    <mergeCell ref="E47:F47"/>
    <mergeCell ref="G47"/>
    <mergeCell ref="H47:I47"/>
    <mergeCell ref="B44:I44"/>
    <mergeCell ref="E45:F45"/>
    <mergeCell ref="H45:I45"/>
    <mergeCell ref="C46"/>
    <mergeCell ref="E46:F46"/>
    <mergeCell ref="H46:I46"/>
    <mergeCell ref="F29:F30"/>
    <mergeCell ref="F31:F32"/>
    <mergeCell ref="G29:G30"/>
    <mergeCell ref="G31:G32"/>
    <mergeCell ref="I29:I30"/>
    <mergeCell ref="I31:I32"/>
    <mergeCell ref="E31:E32"/>
    <mergeCell ref="A27:E27"/>
    <mergeCell ref="A29:A30"/>
    <mergeCell ref="D29:D30"/>
    <mergeCell ref="E29:E30"/>
    <mergeCell ref="B62:I62"/>
    <mergeCell ref="B60:C60"/>
    <mergeCell ref="D73:E73"/>
    <mergeCell ref="B58:C58"/>
    <mergeCell ref="C50"/>
    <mergeCell ref="E50:F50"/>
    <mergeCell ref="H50:I50"/>
    <mergeCell ref="E51:F51"/>
    <mergeCell ref="H51:I51"/>
    <mergeCell ref="B48:I48"/>
    <mergeCell ref="E49:F49"/>
    <mergeCell ref="H49:I49"/>
    <mergeCell ref="B68:C68"/>
    <mergeCell ref="B69:C69"/>
    <mergeCell ref="B63:I63"/>
    <mergeCell ref="B64:I64"/>
    <mergeCell ref="B70:C70"/>
    <mergeCell ref="B71:C71"/>
    <mergeCell ref="B72:C72"/>
    <mergeCell ref="B73:C73"/>
    <mergeCell ref="D65:E66"/>
    <mergeCell ref="J29:J30"/>
    <mergeCell ref="J31:J32"/>
    <mergeCell ref="H29:H30"/>
    <mergeCell ref="H31:H32"/>
    <mergeCell ref="A1:I1"/>
    <mergeCell ref="B5:D5"/>
    <mergeCell ref="D7:D8"/>
    <mergeCell ref="A16:I16"/>
    <mergeCell ref="A17:I17"/>
    <mergeCell ref="A18:B18"/>
    <mergeCell ref="F18:G18"/>
    <mergeCell ref="H18:I18"/>
    <mergeCell ref="A21:B21"/>
    <mergeCell ref="F21:G21"/>
    <mergeCell ref="H21:I21"/>
    <mergeCell ref="A19:B19"/>
    <mergeCell ref="F19:G19"/>
    <mergeCell ref="H19:I19"/>
    <mergeCell ref="E19"/>
    <mergeCell ref="A20:B20"/>
    <mergeCell ref="F20:G20"/>
    <mergeCell ref="H20:I20"/>
    <mergeCell ref="A22:C22"/>
    <mergeCell ref="B29:C29"/>
  </mergeCells>
  <pageMargins left="0.75" right="0.75" top="1" bottom="1" header="0.5" footer="0.5"/>
  <pageSetup scale="7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7"/>
  <sheetViews>
    <sheetView topLeftCell="B1" zoomScaleNormal="100" zoomScaleSheetLayoutView="110" workbookViewId="0">
      <selection activeCell="F355" sqref="F355"/>
    </sheetView>
  </sheetViews>
  <sheetFormatPr baseColWidth="10" defaultColWidth="9.140625" defaultRowHeight="12.75" x14ac:dyDescent="0.2"/>
  <cols>
    <col min="1" max="1" width="12.7109375" customWidth="1"/>
    <col min="2" max="2" width="30.7109375" customWidth="1"/>
    <col min="3" max="3" width="12.7109375" customWidth="1"/>
    <col min="4" max="4" width="10.28515625" customWidth="1"/>
    <col min="5" max="5" width="11.28515625" customWidth="1"/>
    <col min="6" max="6" width="12.7109375" customWidth="1"/>
    <col min="7" max="7" width="13.28515625" customWidth="1"/>
    <col min="8" max="8" width="11.5703125" customWidth="1"/>
    <col min="9" max="9" width="12.85546875" customWidth="1"/>
    <col min="10" max="10" width="14.42578125" customWidth="1"/>
    <col min="11" max="11" width="13.85546875" customWidth="1"/>
    <col min="12" max="14" width="11" customWidth="1"/>
    <col min="15" max="15" width="10" customWidth="1"/>
  </cols>
  <sheetData>
    <row r="1" spans="1:11" ht="18" x14ac:dyDescent="0.2">
      <c r="A1" s="343" t="s">
        <v>412</v>
      </c>
      <c r="B1" s="343" t="s">
        <v>1</v>
      </c>
      <c r="C1" s="343" t="s">
        <v>1</v>
      </c>
      <c r="D1" s="343" t="s">
        <v>1</v>
      </c>
      <c r="E1" s="343" t="s">
        <v>1</v>
      </c>
      <c r="F1" s="343" t="s">
        <v>1</v>
      </c>
      <c r="G1" s="343" t="s">
        <v>1</v>
      </c>
      <c r="H1" s="343" t="s">
        <v>1</v>
      </c>
      <c r="I1" s="343" t="s">
        <v>1</v>
      </c>
      <c r="J1" s="343" t="s">
        <v>1</v>
      </c>
      <c r="K1" s="343" t="s">
        <v>1</v>
      </c>
    </row>
    <row r="3" spans="1:11" ht="15" x14ac:dyDescent="0.25">
      <c r="A3" s="483" t="s">
        <v>413</v>
      </c>
      <c r="B3" s="483" t="s">
        <v>1</v>
      </c>
    </row>
    <row r="4" spans="1:11" ht="15" x14ac:dyDescent="0.25">
      <c r="A4" s="484" t="s">
        <v>414</v>
      </c>
      <c r="B4" s="484" t="s">
        <v>1</v>
      </c>
      <c r="C4" s="484" t="s">
        <v>1</v>
      </c>
      <c r="D4" s="484" t="s">
        <v>1</v>
      </c>
      <c r="E4" s="484" t="s">
        <v>1</v>
      </c>
      <c r="F4" s="484" t="s">
        <v>1</v>
      </c>
    </row>
    <row r="6" spans="1:11" ht="12.75" customHeight="1" x14ac:dyDescent="0.2">
      <c r="A6" s="369" t="s">
        <v>415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</row>
    <row r="7" spans="1:11" ht="13.5" customHeight="1" thickBot="1" x14ac:dyDescent="0.25">
      <c r="A7" s="441" t="s">
        <v>416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</row>
    <row r="8" spans="1:11" ht="38.1" customHeight="1" thickTop="1" thickBot="1" x14ac:dyDescent="0.25">
      <c r="A8" s="349" t="s">
        <v>200</v>
      </c>
      <c r="B8" s="349" t="s">
        <v>417</v>
      </c>
      <c r="C8" s="349" t="s">
        <v>1</v>
      </c>
      <c r="D8" s="349" t="s">
        <v>1</v>
      </c>
      <c r="E8" s="406" t="s">
        <v>926</v>
      </c>
      <c r="F8" s="407"/>
      <c r="G8" s="406" t="s">
        <v>927</v>
      </c>
      <c r="H8" s="407"/>
      <c r="I8" s="349" t="s">
        <v>928</v>
      </c>
      <c r="J8" s="349" t="s">
        <v>929</v>
      </c>
      <c r="K8" s="349" t="s">
        <v>930</v>
      </c>
    </row>
    <row r="9" spans="1:11" ht="38.1" customHeight="1" thickTop="1" thickBot="1" x14ac:dyDescent="0.25">
      <c r="A9" s="349" t="s">
        <v>1</v>
      </c>
      <c r="B9" s="349" t="s">
        <v>1</v>
      </c>
      <c r="C9" s="349" t="s">
        <v>1</v>
      </c>
      <c r="D9" s="349" t="s">
        <v>1</v>
      </c>
      <c r="E9" s="118" t="s">
        <v>483</v>
      </c>
      <c r="F9" s="118" t="s">
        <v>484</v>
      </c>
      <c r="G9" s="12">
        <v>1</v>
      </c>
      <c r="H9" s="12">
        <v>2</v>
      </c>
      <c r="I9" s="349"/>
      <c r="J9" s="349"/>
      <c r="K9" s="349"/>
    </row>
    <row r="10" spans="1:11" ht="13.5" thickTop="1" x14ac:dyDescent="0.2">
      <c r="A10" s="451" t="s">
        <v>0</v>
      </c>
      <c r="B10" s="481" t="s">
        <v>1000</v>
      </c>
      <c r="C10" s="481"/>
      <c r="D10" s="481"/>
      <c r="E10" s="451"/>
      <c r="F10" s="451" t="s">
        <v>1012</v>
      </c>
      <c r="G10" s="451"/>
      <c r="H10" s="490"/>
      <c r="I10" s="488"/>
      <c r="J10" s="489"/>
      <c r="K10" s="216"/>
    </row>
    <row r="11" spans="1:11" x14ac:dyDescent="0.2">
      <c r="A11" s="449" t="s">
        <v>84</v>
      </c>
      <c r="B11" s="480" t="s">
        <v>1001</v>
      </c>
      <c r="C11" s="480"/>
      <c r="D11" s="480"/>
      <c r="E11" s="449"/>
      <c r="F11" s="449" t="s">
        <v>1012</v>
      </c>
      <c r="G11" s="449"/>
      <c r="H11" s="482"/>
      <c r="I11" s="479"/>
      <c r="J11" s="217"/>
      <c r="K11" s="217"/>
    </row>
    <row r="12" spans="1:11" x14ac:dyDescent="0.2">
      <c r="A12" s="449" t="s">
        <v>85</v>
      </c>
      <c r="B12" s="480" t="s">
        <v>1002</v>
      </c>
      <c r="C12" s="480"/>
      <c r="D12" s="480"/>
      <c r="E12" s="449"/>
      <c r="F12" s="449" t="s">
        <v>1012</v>
      </c>
      <c r="G12" s="449"/>
      <c r="H12" s="482"/>
      <c r="I12" s="479"/>
      <c r="J12" s="217"/>
      <c r="K12" s="217"/>
    </row>
    <row r="13" spans="1:11" x14ac:dyDescent="0.2">
      <c r="A13" s="449" t="s">
        <v>86</v>
      </c>
      <c r="B13" s="480" t="s">
        <v>1003</v>
      </c>
      <c r="C13" s="480"/>
      <c r="D13" s="480"/>
      <c r="E13" s="449"/>
      <c r="F13" s="449" t="s">
        <v>1012</v>
      </c>
      <c r="G13" s="449"/>
      <c r="H13" s="482"/>
      <c r="I13" s="479"/>
      <c r="J13" s="217"/>
      <c r="K13" s="217"/>
    </row>
    <row r="14" spans="1:11" ht="13.5" thickBot="1" x14ac:dyDescent="0.25">
      <c r="A14" s="449" t="s">
        <v>87</v>
      </c>
      <c r="B14" s="480" t="s">
        <v>1004</v>
      </c>
      <c r="C14" s="480"/>
      <c r="D14" s="480"/>
      <c r="E14" s="449"/>
      <c r="F14" s="449" t="s">
        <v>1012</v>
      </c>
      <c r="G14" s="449"/>
      <c r="H14" s="482"/>
      <c r="I14" s="479"/>
      <c r="J14" s="217"/>
      <c r="K14" s="217"/>
    </row>
    <row r="15" spans="1:11" ht="14.25" thickTop="1" thickBot="1" x14ac:dyDescent="0.25">
      <c r="A15" s="349" t="s">
        <v>22</v>
      </c>
      <c r="B15" s="349" t="s">
        <v>207</v>
      </c>
      <c r="C15" s="349" t="s">
        <v>1</v>
      </c>
      <c r="D15" s="349" t="s">
        <v>1</v>
      </c>
      <c r="E15" s="349">
        <f>SUM(E10:E14)</f>
        <v>0</v>
      </c>
      <c r="F15" s="118">
        <f>SUM(F10:F14)</f>
        <v>0</v>
      </c>
      <c r="G15" s="67">
        <f>SUM(G10:G14)</f>
        <v>0</v>
      </c>
      <c r="H15" s="118">
        <f>SUM(H10:H14)</f>
        <v>0</v>
      </c>
      <c r="I15" s="349"/>
      <c r="J15" s="349"/>
      <c r="K15" s="349"/>
    </row>
    <row r="16" spans="1:11" ht="14.25" thickTop="1" thickBot="1" x14ac:dyDescent="0.25">
      <c r="A16" s="349" t="s">
        <v>22</v>
      </c>
      <c r="B16" s="349" t="s">
        <v>273</v>
      </c>
      <c r="C16" s="349" t="s">
        <v>1</v>
      </c>
      <c r="D16" s="349" t="s">
        <v>1</v>
      </c>
      <c r="E16" s="349" t="s">
        <v>418</v>
      </c>
      <c r="F16" s="69"/>
      <c r="G16" s="69"/>
      <c r="H16" s="69"/>
      <c r="I16" s="425"/>
      <c r="J16" s="425"/>
      <c r="K16" s="425"/>
    </row>
    <row r="17" spans="1:12" ht="14.25" thickTop="1" thickBot="1" x14ac:dyDescent="0.25">
      <c r="A17" s="349" t="s">
        <v>22</v>
      </c>
      <c r="B17" s="349" t="s">
        <v>22</v>
      </c>
      <c r="C17" s="349" t="s">
        <v>1</v>
      </c>
      <c r="D17" s="349" t="s">
        <v>1</v>
      </c>
      <c r="E17" s="425" t="e">
        <f>+E15/#REF!*100</f>
        <v>#REF!</v>
      </c>
      <c r="F17" s="349" t="s">
        <v>22</v>
      </c>
      <c r="G17" s="349" t="s">
        <v>22</v>
      </c>
      <c r="H17" s="349" t="s">
        <v>22</v>
      </c>
      <c r="I17" s="166" t="s">
        <v>22</v>
      </c>
      <c r="J17" s="166"/>
      <c r="K17" s="85"/>
    </row>
    <row r="18" spans="1:12" s="231" customFormat="1" ht="13.5" thickTop="1" x14ac:dyDescent="0.2">
      <c r="A18" s="201"/>
      <c r="B18" s="201"/>
      <c r="C18" s="201"/>
      <c r="D18" s="201"/>
      <c r="E18" s="214"/>
      <c r="F18" s="201"/>
      <c r="G18" s="201"/>
      <c r="H18" s="201"/>
      <c r="I18" s="239"/>
      <c r="J18" s="239"/>
      <c r="K18" s="240"/>
    </row>
    <row r="19" spans="1:12" x14ac:dyDescent="0.2">
      <c r="A19" s="369" t="s">
        <v>419</v>
      </c>
      <c r="B19" s="369" t="s">
        <v>1</v>
      </c>
      <c r="C19" s="369" t="s">
        <v>1</v>
      </c>
      <c r="D19" s="369" t="s">
        <v>1</v>
      </c>
      <c r="E19" s="369" t="s">
        <v>1</v>
      </c>
      <c r="F19" s="369" t="s">
        <v>1</v>
      </c>
      <c r="G19" s="369" t="s">
        <v>1</v>
      </c>
      <c r="H19" s="369" t="s">
        <v>1</v>
      </c>
      <c r="I19" s="369" t="s">
        <v>1</v>
      </c>
      <c r="J19" s="369" t="s">
        <v>1</v>
      </c>
    </row>
    <row r="20" spans="1:12" ht="22.5" customHeight="1" thickBot="1" x14ac:dyDescent="0.25">
      <c r="A20" s="369" t="s">
        <v>420</v>
      </c>
      <c r="B20" s="369" t="s">
        <v>1</v>
      </c>
      <c r="C20" s="369" t="s">
        <v>1</v>
      </c>
      <c r="D20" s="369" t="s">
        <v>1</v>
      </c>
      <c r="E20" s="369" t="s">
        <v>1</v>
      </c>
      <c r="F20" s="369" t="s">
        <v>1</v>
      </c>
      <c r="G20" s="369" t="s">
        <v>1</v>
      </c>
      <c r="H20" s="369" t="s">
        <v>1</v>
      </c>
      <c r="I20" s="369" t="s">
        <v>1</v>
      </c>
      <c r="J20" s="369" t="s">
        <v>1</v>
      </c>
    </row>
    <row r="21" spans="1:12" ht="38.1" customHeight="1" thickTop="1" thickBot="1" x14ac:dyDescent="0.25">
      <c r="A21" s="349" t="s">
        <v>200</v>
      </c>
      <c r="B21" s="349" t="s">
        <v>417</v>
      </c>
      <c r="C21" s="349" t="s">
        <v>1</v>
      </c>
      <c r="D21" s="349" t="s">
        <v>1</v>
      </c>
      <c r="E21" s="349" t="s">
        <v>421</v>
      </c>
      <c r="F21" s="349" t="s">
        <v>422</v>
      </c>
      <c r="G21" s="349" t="s">
        <v>423</v>
      </c>
      <c r="H21" s="406" t="s">
        <v>424</v>
      </c>
      <c r="I21" s="407"/>
    </row>
    <row r="22" spans="1:12" ht="14.25" thickTop="1" thickBot="1" x14ac:dyDescent="0.25">
      <c r="A22" s="349" t="s">
        <v>1</v>
      </c>
      <c r="B22" s="349" t="s">
        <v>1</v>
      </c>
      <c r="C22" s="349" t="s">
        <v>1</v>
      </c>
      <c r="D22" s="349" t="s">
        <v>1</v>
      </c>
      <c r="E22" s="349" t="s">
        <v>1</v>
      </c>
      <c r="F22" s="349" t="s">
        <v>1</v>
      </c>
      <c r="G22" s="349" t="s">
        <v>1</v>
      </c>
      <c r="H22" s="349" t="s">
        <v>0</v>
      </c>
      <c r="I22" s="349" t="s">
        <v>84</v>
      </c>
    </row>
    <row r="23" spans="1:12" ht="13.5" thickTop="1" x14ac:dyDescent="0.2">
      <c r="A23" s="449" t="s">
        <v>0</v>
      </c>
      <c r="B23" s="481" t="s">
        <v>1000</v>
      </c>
      <c r="C23" s="481"/>
      <c r="D23" s="481"/>
      <c r="E23" s="449">
        <v>47</v>
      </c>
      <c r="F23" s="267">
        <v>47</v>
      </c>
      <c r="G23" s="449">
        <v>0</v>
      </c>
      <c r="H23" s="449"/>
      <c r="I23" s="449"/>
    </row>
    <row r="24" spans="1:12" x14ac:dyDescent="0.2">
      <c r="A24" s="449" t="s">
        <v>84</v>
      </c>
      <c r="B24" s="480" t="s">
        <v>1001</v>
      </c>
      <c r="C24" s="480"/>
      <c r="D24" s="480"/>
      <c r="E24" s="449">
        <v>75</v>
      </c>
      <c r="F24" s="267">
        <v>75</v>
      </c>
      <c r="G24" s="449">
        <v>0</v>
      </c>
      <c r="H24" s="449"/>
      <c r="I24" s="449"/>
    </row>
    <row r="25" spans="1:12" x14ac:dyDescent="0.2">
      <c r="A25" s="449" t="s">
        <v>85</v>
      </c>
      <c r="B25" s="480" t="s">
        <v>1002</v>
      </c>
      <c r="C25" s="480"/>
      <c r="D25" s="480"/>
      <c r="E25" s="449">
        <v>52</v>
      </c>
      <c r="F25" s="267">
        <v>52</v>
      </c>
      <c r="G25" s="449">
        <v>0</v>
      </c>
      <c r="H25" s="449"/>
      <c r="I25" s="449"/>
    </row>
    <row r="26" spans="1:12" x14ac:dyDescent="0.2">
      <c r="A26" s="449" t="s">
        <v>86</v>
      </c>
      <c r="B26" s="480" t="s">
        <v>1003</v>
      </c>
      <c r="C26" s="480"/>
      <c r="D26" s="480"/>
      <c r="E26" s="449">
        <v>48</v>
      </c>
      <c r="F26" s="267">
        <v>48</v>
      </c>
      <c r="G26" s="449">
        <v>0</v>
      </c>
      <c r="H26" s="449"/>
      <c r="I26" s="449"/>
    </row>
    <row r="27" spans="1:12" ht="13.5" thickBot="1" x14ac:dyDescent="0.25">
      <c r="A27" s="449" t="s">
        <v>87</v>
      </c>
      <c r="B27" s="480" t="s">
        <v>1004</v>
      </c>
      <c r="C27" s="480"/>
      <c r="D27" s="480"/>
      <c r="E27" s="449">
        <v>33</v>
      </c>
      <c r="F27" s="267">
        <v>33</v>
      </c>
      <c r="G27" s="449">
        <v>0</v>
      </c>
      <c r="H27" s="449"/>
      <c r="I27" s="449"/>
    </row>
    <row r="28" spans="1:12" ht="14.25" thickTop="1" thickBot="1" x14ac:dyDescent="0.25">
      <c r="A28" s="349" t="s">
        <v>22</v>
      </c>
      <c r="B28" s="349" t="s">
        <v>207</v>
      </c>
      <c r="C28" s="349" t="s">
        <v>1</v>
      </c>
      <c r="D28" s="349" t="s">
        <v>1</v>
      </c>
      <c r="E28" s="349">
        <f>SUM(E23:E27)</f>
        <v>255</v>
      </c>
      <c r="F28" s="21">
        <f>SUM(F23:F27)</f>
        <v>255</v>
      </c>
      <c r="G28" s="21">
        <f>SUM(G23:G27)</f>
        <v>0</v>
      </c>
      <c r="H28" s="21">
        <f>SUM(H23:H27)</f>
        <v>0</v>
      </c>
      <c r="I28" s="21">
        <f>SUM(I23:I27)</f>
        <v>0</v>
      </c>
    </row>
    <row r="29" spans="1:12" ht="14.25" thickTop="1" thickBot="1" x14ac:dyDescent="0.25">
      <c r="A29" s="349" t="s">
        <v>22</v>
      </c>
      <c r="B29" s="349" t="s">
        <v>273</v>
      </c>
      <c r="C29" s="349" t="s">
        <v>1</v>
      </c>
      <c r="D29" s="349" t="s">
        <v>1</v>
      </c>
      <c r="E29" s="349" t="s">
        <v>22</v>
      </c>
      <c r="F29" s="349" t="s">
        <v>22</v>
      </c>
      <c r="G29" s="349" t="s">
        <v>425</v>
      </c>
      <c r="H29" s="349" t="s">
        <v>426</v>
      </c>
      <c r="I29" s="349" t="s">
        <v>22</v>
      </c>
    </row>
    <row r="30" spans="1:12" ht="14.25" thickTop="1" thickBot="1" x14ac:dyDescent="0.25">
      <c r="A30" s="349" t="s">
        <v>22</v>
      </c>
      <c r="B30" s="349" t="s">
        <v>22</v>
      </c>
      <c r="C30" s="349" t="s">
        <v>1</v>
      </c>
      <c r="D30" s="349" t="s">
        <v>1</v>
      </c>
      <c r="E30" s="349" t="s">
        <v>22</v>
      </c>
      <c r="F30" s="425">
        <f>+F28/E28*100</f>
        <v>100</v>
      </c>
      <c r="G30" s="425">
        <f>+G28/E28*100</f>
        <v>0</v>
      </c>
      <c r="H30" s="425">
        <f>+H28/E28*100</f>
        <v>0</v>
      </c>
      <c r="I30" s="425">
        <f>+I28/E28*100</f>
        <v>0</v>
      </c>
      <c r="K30" s="77"/>
    </row>
    <row r="31" spans="1:12" s="231" customFormat="1" ht="13.5" thickTop="1" x14ac:dyDescent="0.2">
      <c r="A31" s="201"/>
      <c r="B31" s="201"/>
      <c r="C31" s="201"/>
      <c r="D31" s="201"/>
      <c r="E31" s="201"/>
      <c r="F31" s="214"/>
      <c r="G31" s="214"/>
      <c r="H31" s="214"/>
      <c r="I31" s="214"/>
      <c r="J31" s="214"/>
      <c r="L31" s="77"/>
    </row>
    <row r="33" spans="1:11" ht="15" x14ac:dyDescent="0.25">
      <c r="A33" s="483" t="s">
        <v>427</v>
      </c>
      <c r="B33" s="483" t="s">
        <v>1</v>
      </c>
    </row>
    <row r="34" spans="1:11" ht="15" x14ac:dyDescent="0.25">
      <c r="A34" s="484" t="s">
        <v>428</v>
      </c>
      <c r="B34" s="484" t="s">
        <v>1</v>
      </c>
      <c r="C34" s="484" t="s">
        <v>1</v>
      </c>
      <c r="D34" s="484" t="s">
        <v>1</v>
      </c>
      <c r="E34" s="484" t="s">
        <v>1</v>
      </c>
      <c r="F34" s="484" t="s">
        <v>1</v>
      </c>
    </row>
    <row r="36" spans="1:11" x14ac:dyDescent="0.2">
      <c r="A36" s="369" t="s">
        <v>429</v>
      </c>
      <c r="B36" s="369" t="s">
        <v>1</v>
      </c>
      <c r="C36" s="369" t="s">
        <v>1</v>
      </c>
      <c r="D36" s="369" t="s">
        <v>1</v>
      </c>
      <c r="E36" s="369" t="s">
        <v>1</v>
      </c>
      <c r="F36" s="369" t="s">
        <v>1</v>
      </c>
      <c r="G36" s="369" t="s">
        <v>1</v>
      </c>
      <c r="H36" s="369" t="s">
        <v>1</v>
      </c>
      <c r="I36" s="369" t="s">
        <v>1</v>
      </c>
      <c r="J36" s="369" t="s">
        <v>1</v>
      </c>
      <c r="K36" s="369" t="s">
        <v>1</v>
      </c>
    </row>
    <row r="37" spans="1:11" ht="13.5" thickBot="1" x14ac:dyDescent="0.25">
      <c r="A37" s="369" t="s">
        <v>430</v>
      </c>
      <c r="B37" s="369" t="s">
        <v>1</v>
      </c>
      <c r="C37" s="369" t="s">
        <v>1</v>
      </c>
      <c r="D37" s="369" t="s">
        <v>1</v>
      </c>
      <c r="E37" s="369" t="s">
        <v>1</v>
      </c>
      <c r="F37" s="369" t="s">
        <v>1</v>
      </c>
      <c r="G37" s="369" t="s">
        <v>1</v>
      </c>
      <c r="H37" s="369" t="s">
        <v>1</v>
      </c>
      <c r="I37" s="369" t="s">
        <v>1</v>
      </c>
      <c r="J37" s="369" t="s">
        <v>1</v>
      </c>
      <c r="K37" s="369" t="s">
        <v>1</v>
      </c>
    </row>
    <row r="38" spans="1:11" ht="50.1" customHeight="1" thickTop="1" thickBot="1" x14ac:dyDescent="0.25">
      <c r="A38" s="349" t="s">
        <v>200</v>
      </c>
      <c r="B38" s="349" t="s">
        <v>417</v>
      </c>
      <c r="C38" s="349" t="s">
        <v>1</v>
      </c>
      <c r="D38" s="349" t="s">
        <v>1</v>
      </c>
      <c r="E38" s="349" t="s">
        <v>431</v>
      </c>
      <c r="F38" s="349" t="s">
        <v>432</v>
      </c>
      <c r="G38" s="12" t="s">
        <v>433</v>
      </c>
      <c r="H38" s="349" t="s">
        <v>434</v>
      </c>
      <c r="I38" s="349" t="s">
        <v>1</v>
      </c>
      <c r="J38" s="12" t="s">
        <v>435</v>
      </c>
      <c r="K38" s="349" t="s">
        <v>436</v>
      </c>
    </row>
    <row r="39" spans="1:11" ht="30" customHeight="1" thickTop="1" x14ac:dyDescent="0.2">
      <c r="A39" s="449" t="s">
        <v>0</v>
      </c>
      <c r="B39" s="481" t="s">
        <v>1000</v>
      </c>
      <c r="C39" s="481"/>
      <c r="D39" s="481"/>
      <c r="E39" s="267">
        <v>47</v>
      </c>
      <c r="F39" s="449">
        <v>0</v>
      </c>
      <c r="G39" s="449">
        <v>0</v>
      </c>
      <c r="H39" s="449"/>
      <c r="I39" s="449"/>
      <c r="J39" s="449"/>
      <c r="K39" s="449"/>
    </row>
    <row r="40" spans="1:11" ht="30" customHeight="1" x14ac:dyDescent="0.2">
      <c r="A40" s="449" t="s">
        <v>84</v>
      </c>
      <c r="B40" s="480" t="s">
        <v>1001</v>
      </c>
      <c r="C40" s="480"/>
      <c r="D40" s="480"/>
      <c r="E40" s="267">
        <v>75</v>
      </c>
      <c r="F40" s="449">
        <v>0</v>
      </c>
      <c r="G40" s="449">
        <v>0</v>
      </c>
      <c r="H40" s="449"/>
      <c r="I40" s="449"/>
      <c r="J40" s="449"/>
      <c r="K40" s="449"/>
    </row>
    <row r="41" spans="1:11" ht="30" customHeight="1" x14ac:dyDescent="0.2">
      <c r="A41" s="449" t="s">
        <v>85</v>
      </c>
      <c r="B41" s="480" t="s">
        <v>1002</v>
      </c>
      <c r="C41" s="480"/>
      <c r="D41" s="480"/>
      <c r="E41" s="267">
        <v>52</v>
      </c>
      <c r="F41" s="449">
        <v>0</v>
      </c>
      <c r="G41" s="449">
        <v>0</v>
      </c>
      <c r="H41" s="449"/>
      <c r="I41" s="449"/>
      <c r="J41" s="449"/>
      <c r="K41" s="449"/>
    </row>
    <row r="42" spans="1:11" ht="30" customHeight="1" x14ac:dyDescent="0.2">
      <c r="A42" s="449" t="s">
        <v>86</v>
      </c>
      <c r="B42" s="480" t="s">
        <v>1003</v>
      </c>
      <c r="C42" s="480"/>
      <c r="D42" s="480"/>
      <c r="E42" s="267">
        <v>48</v>
      </c>
      <c r="F42" s="449">
        <v>0</v>
      </c>
      <c r="G42" s="449">
        <v>0</v>
      </c>
      <c r="H42" s="449"/>
      <c r="I42" s="449"/>
      <c r="J42" s="449"/>
      <c r="K42" s="449"/>
    </row>
    <row r="43" spans="1:11" ht="30" customHeight="1" thickBot="1" x14ac:dyDescent="0.25">
      <c r="A43" s="449" t="s">
        <v>87</v>
      </c>
      <c r="B43" s="480" t="s">
        <v>1004</v>
      </c>
      <c r="C43" s="480"/>
      <c r="D43" s="480"/>
      <c r="E43" s="267">
        <v>33</v>
      </c>
      <c r="F43" s="449">
        <v>0</v>
      </c>
      <c r="G43" s="449">
        <v>0</v>
      </c>
      <c r="H43" s="449"/>
      <c r="I43" s="449"/>
      <c r="J43" s="449"/>
      <c r="K43" s="449"/>
    </row>
    <row r="44" spans="1:11" ht="14.25" thickTop="1" thickBot="1" x14ac:dyDescent="0.25">
      <c r="A44" s="349" t="s">
        <v>22</v>
      </c>
      <c r="B44" s="349" t="s">
        <v>207</v>
      </c>
      <c r="C44" s="349" t="s">
        <v>1</v>
      </c>
      <c r="D44" s="349" t="s">
        <v>1</v>
      </c>
      <c r="E44" s="349">
        <f>SUM(E39:E43)</f>
        <v>255</v>
      </c>
      <c r="F44" s="24">
        <f>SUM(F39:F43)</f>
        <v>0</v>
      </c>
      <c r="G44" s="349">
        <f>SUM(G39:G43)</f>
        <v>0</v>
      </c>
      <c r="H44" s="349" t="s">
        <v>22</v>
      </c>
      <c r="I44" s="349" t="s">
        <v>1</v>
      </c>
      <c r="J44" s="349" t="s">
        <v>22</v>
      </c>
      <c r="K44" s="349" t="s">
        <v>1</v>
      </c>
    </row>
    <row r="45" spans="1:11" ht="14.25" thickTop="1" thickBot="1" x14ac:dyDescent="0.25">
      <c r="B45" s="349" t="s">
        <v>273</v>
      </c>
      <c r="C45" s="349" t="s">
        <v>1</v>
      </c>
      <c r="D45" s="349" t="s">
        <v>1</v>
      </c>
      <c r="E45" s="349" t="s">
        <v>22</v>
      </c>
      <c r="F45" s="349" t="s">
        <v>437</v>
      </c>
      <c r="G45" s="349" t="s">
        <v>438</v>
      </c>
      <c r="H45" s="349" t="s">
        <v>22</v>
      </c>
      <c r="I45" s="349" t="s">
        <v>1</v>
      </c>
      <c r="J45" s="349" t="s">
        <v>22</v>
      </c>
      <c r="K45" s="349" t="s">
        <v>1</v>
      </c>
    </row>
    <row r="46" spans="1:11" ht="14.25" thickTop="1" thickBot="1" x14ac:dyDescent="0.25">
      <c r="B46" s="349" t="s">
        <v>22</v>
      </c>
      <c r="C46" s="349" t="s">
        <v>1</v>
      </c>
      <c r="D46" s="349" t="s">
        <v>1</v>
      </c>
      <c r="E46" s="349" t="s">
        <v>22</v>
      </c>
      <c r="F46" s="372">
        <f>+F44/E44*100</f>
        <v>0</v>
      </c>
      <c r="G46" s="372" t="e">
        <f>+G44/#REF!*100</f>
        <v>#REF!</v>
      </c>
      <c r="H46" s="349" t="s">
        <v>22</v>
      </c>
      <c r="I46" s="349" t="s">
        <v>1</v>
      </c>
      <c r="J46" s="349" t="s">
        <v>22</v>
      </c>
      <c r="K46" s="349" t="s">
        <v>1</v>
      </c>
    </row>
    <row r="47" spans="1:11" ht="13.5" thickTop="1" x14ac:dyDescent="0.2"/>
    <row r="49" spans="1:13" ht="15" x14ac:dyDescent="0.25">
      <c r="A49" s="483" t="s">
        <v>427</v>
      </c>
      <c r="B49" s="483" t="s">
        <v>1</v>
      </c>
    </row>
    <row r="50" spans="1:13" ht="15" x14ac:dyDescent="0.25">
      <c r="A50" s="484" t="s">
        <v>439</v>
      </c>
      <c r="B50" s="484" t="s">
        <v>1</v>
      </c>
      <c r="C50" s="484" t="s">
        <v>1</v>
      </c>
      <c r="D50" s="484" t="s">
        <v>1</v>
      </c>
      <c r="E50" s="484" t="s">
        <v>1</v>
      </c>
      <c r="F50" s="484" t="s">
        <v>1</v>
      </c>
    </row>
    <row r="52" spans="1:13" x14ac:dyDescent="0.2">
      <c r="A52" s="369" t="s">
        <v>440</v>
      </c>
      <c r="B52" s="369" t="s">
        <v>1</v>
      </c>
      <c r="C52" s="369" t="s">
        <v>1</v>
      </c>
      <c r="D52" s="369" t="s">
        <v>1</v>
      </c>
      <c r="E52" s="369" t="s">
        <v>1</v>
      </c>
      <c r="F52" s="369" t="s">
        <v>1</v>
      </c>
      <c r="G52" s="369" t="s">
        <v>1</v>
      </c>
      <c r="H52" s="369" t="s">
        <v>1</v>
      </c>
      <c r="I52" s="369" t="s">
        <v>1</v>
      </c>
      <c r="J52" s="369" t="s">
        <v>1</v>
      </c>
      <c r="K52" s="369" t="s">
        <v>1</v>
      </c>
    </row>
    <row r="53" spans="1:13" ht="13.5" thickBot="1" x14ac:dyDescent="0.25">
      <c r="A53" s="369" t="s">
        <v>441</v>
      </c>
      <c r="B53" s="369" t="s">
        <v>1</v>
      </c>
      <c r="C53" s="369" t="s">
        <v>1</v>
      </c>
      <c r="D53" s="369" t="s">
        <v>1</v>
      </c>
      <c r="E53" s="369" t="s">
        <v>1</v>
      </c>
      <c r="F53" s="369" t="s">
        <v>1</v>
      </c>
      <c r="G53" s="369" t="s">
        <v>1</v>
      </c>
      <c r="H53" s="369" t="s">
        <v>1</v>
      </c>
      <c r="I53" s="369" t="s">
        <v>1</v>
      </c>
      <c r="J53" s="369" t="s">
        <v>1</v>
      </c>
      <c r="K53" s="369" t="s">
        <v>1</v>
      </c>
    </row>
    <row r="54" spans="1:13" ht="50.1" customHeight="1" thickTop="1" thickBot="1" x14ac:dyDescent="0.25">
      <c r="A54" s="349" t="s">
        <v>200</v>
      </c>
      <c r="B54" s="349" t="s">
        <v>417</v>
      </c>
      <c r="C54" s="349" t="s">
        <v>1</v>
      </c>
      <c r="D54" s="349" t="s">
        <v>1</v>
      </c>
      <c r="E54" s="12" t="s">
        <v>431</v>
      </c>
      <c r="F54" s="12" t="s">
        <v>432</v>
      </c>
      <c r="G54" s="12" t="s">
        <v>433</v>
      </c>
      <c r="H54" s="349" t="s">
        <v>434</v>
      </c>
      <c r="I54" s="349" t="s">
        <v>1</v>
      </c>
      <c r="J54" s="12" t="s">
        <v>442</v>
      </c>
      <c r="K54" s="12" t="s">
        <v>443</v>
      </c>
      <c r="L54" s="12" t="s">
        <v>435</v>
      </c>
      <c r="M54" s="349" t="s">
        <v>436</v>
      </c>
    </row>
    <row r="55" spans="1:13" ht="30" customHeight="1" thickTop="1" x14ac:dyDescent="0.2">
      <c r="A55" s="449" t="s">
        <v>0</v>
      </c>
      <c r="B55" s="481" t="s">
        <v>1000</v>
      </c>
      <c r="C55" s="481"/>
      <c r="D55" s="481"/>
      <c r="E55" s="267">
        <v>47</v>
      </c>
      <c r="F55" s="267">
        <v>0</v>
      </c>
      <c r="G55" s="267">
        <v>0</v>
      </c>
      <c r="H55" s="449"/>
      <c r="I55" s="449"/>
      <c r="J55" s="449"/>
      <c r="K55" s="449"/>
      <c r="L55" s="449"/>
      <c r="M55" s="449"/>
    </row>
    <row r="56" spans="1:13" ht="30" customHeight="1" x14ac:dyDescent="0.2">
      <c r="A56" s="449" t="s">
        <v>84</v>
      </c>
      <c r="B56" s="480" t="s">
        <v>1001</v>
      </c>
      <c r="C56" s="480"/>
      <c r="D56" s="480"/>
      <c r="E56" s="267">
        <v>75</v>
      </c>
      <c r="F56" s="267">
        <v>0</v>
      </c>
      <c r="G56" s="267">
        <v>0</v>
      </c>
      <c r="H56" s="449"/>
      <c r="I56" s="449"/>
      <c r="J56" s="449"/>
      <c r="K56" s="449"/>
      <c r="L56" s="449"/>
      <c r="M56" s="449"/>
    </row>
    <row r="57" spans="1:13" ht="30" customHeight="1" x14ac:dyDescent="0.2">
      <c r="A57" s="449" t="s">
        <v>85</v>
      </c>
      <c r="B57" s="480" t="s">
        <v>1002</v>
      </c>
      <c r="C57" s="480"/>
      <c r="D57" s="480"/>
      <c r="E57" s="267">
        <v>52</v>
      </c>
      <c r="F57" s="267">
        <v>0</v>
      </c>
      <c r="G57" s="267">
        <v>0</v>
      </c>
      <c r="H57" s="449"/>
      <c r="I57" s="449"/>
      <c r="J57" s="449"/>
      <c r="K57" s="449"/>
      <c r="L57" s="449"/>
      <c r="M57" s="449"/>
    </row>
    <row r="58" spans="1:13" ht="30" customHeight="1" x14ac:dyDescent="0.2">
      <c r="A58" s="449" t="s">
        <v>86</v>
      </c>
      <c r="B58" s="480" t="s">
        <v>1003</v>
      </c>
      <c r="C58" s="480"/>
      <c r="D58" s="480"/>
      <c r="E58" s="267">
        <v>48</v>
      </c>
      <c r="F58" s="267">
        <v>0</v>
      </c>
      <c r="G58" s="267">
        <v>0</v>
      </c>
      <c r="H58" s="449"/>
      <c r="I58" s="449"/>
      <c r="J58" s="449"/>
      <c r="K58" s="449"/>
      <c r="L58" s="449"/>
      <c r="M58" s="449"/>
    </row>
    <row r="59" spans="1:13" ht="30" customHeight="1" thickBot="1" x14ac:dyDescent="0.25">
      <c r="A59" s="449" t="s">
        <v>87</v>
      </c>
      <c r="B59" s="480" t="s">
        <v>1004</v>
      </c>
      <c r="C59" s="480"/>
      <c r="D59" s="480"/>
      <c r="E59" s="267">
        <v>33</v>
      </c>
      <c r="F59" s="267">
        <v>0</v>
      </c>
      <c r="G59" s="267">
        <v>0</v>
      </c>
      <c r="H59" s="449"/>
      <c r="I59" s="449"/>
      <c r="J59" s="449"/>
      <c r="K59" s="449"/>
      <c r="L59" s="449"/>
      <c r="M59" s="449"/>
    </row>
    <row r="60" spans="1:13" ht="14.25" thickTop="1" thickBot="1" x14ac:dyDescent="0.25">
      <c r="A60" s="349" t="s">
        <v>22</v>
      </c>
      <c r="B60" s="349" t="s">
        <v>207</v>
      </c>
      <c r="C60" s="349" t="s">
        <v>1</v>
      </c>
      <c r="D60" s="349" t="s">
        <v>1</v>
      </c>
      <c r="E60" s="67">
        <f>SUM(E55:E59)</f>
        <v>255</v>
      </c>
      <c r="F60" s="67">
        <f>SUM(F55:F59)</f>
        <v>0</v>
      </c>
      <c r="G60" s="67">
        <f>SUM(G55:G59)</f>
        <v>0</v>
      </c>
      <c r="H60" s="349" t="s">
        <v>22</v>
      </c>
      <c r="I60" s="349" t="s">
        <v>1</v>
      </c>
      <c r="J60" s="349" t="s">
        <v>1</v>
      </c>
      <c r="K60" s="349" t="s">
        <v>1</v>
      </c>
      <c r="L60" s="349" t="s">
        <v>1</v>
      </c>
      <c r="M60" s="349" t="s">
        <v>1</v>
      </c>
    </row>
    <row r="61" spans="1:13" ht="14.25" thickTop="1" thickBot="1" x14ac:dyDescent="0.25">
      <c r="A61" s="349" t="s">
        <v>22</v>
      </c>
      <c r="B61" s="349" t="s">
        <v>273</v>
      </c>
      <c r="C61" s="349" t="s">
        <v>1</v>
      </c>
      <c r="D61" s="349" t="s">
        <v>1</v>
      </c>
      <c r="E61" s="67" t="s">
        <v>22</v>
      </c>
      <c r="F61" s="67" t="s">
        <v>437</v>
      </c>
      <c r="G61" s="67" t="s">
        <v>438</v>
      </c>
      <c r="H61" s="349" t="s">
        <v>22</v>
      </c>
      <c r="I61" s="349" t="s">
        <v>1</v>
      </c>
      <c r="J61" s="349" t="s">
        <v>1</v>
      </c>
      <c r="K61" s="349" t="s">
        <v>1</v>
      </c>
      <c r="L61" s="349" t="s">
        <v>1</v>
      </c>
      <c r="M61" s="349" t="s">
        <v>1</v>
      </c>
    </row>
    <row r="62" spans="1:13" ht="14.25" thickTop="1" thickBot="1" x14ac:dyDescent="0.25">
      <c r="A62" s="349" t="s">
        <v>22</v>
      </c>
      <c r="B62" s="349" t="s">
        <v>22</v>
      </c>
      <c r="C62" s="349" t="s">
        <v>1</v>
      </c>
      <c r="D62" s="349" t="s">
        <v>1</v>
      </c>
      <c r="E62" s="67" t="s">
        <v>22</v>
      </c>
      <c r="F62" s="68">
        <f>+F60/E60*100</f>
        <v>0</v>
      </c>
      <c r="G62" s="68" t="e">
        <f>+G60/#REF!*100</f>
        <v>#REF!</v>
      </c>
      <c r="H62" s="349" t="s">
        <v>22</v>
      </c>
      <c r="I62" s="349" t="s">
        <v>1</v>
      </c>
      <c r="J62" s="349" t="s">
        <v>1</v>
      </c>
      <c r="K62" s="349" t="s">
        <v>1</v>
      </c>
      <c r="L62" s="349" t="s">
        <v>1</v>
      </c>
      <c r="M62" s="349" t="s">
        <v>1</v>
      </c>
    </row>
    <row r="63" spans="1:13" ht="13.5" thickTop="1" x14ac:dyDescent="0.2"/>
    <row r="65" spans="1:6" ht="15" x14ac:dyDescent="0.25">
      <c r="A65" s="483" t="s">
        <v>444</v>
      </c>
      <c r="B65" s="483" t="s">
        <v>1</v>
      </c>
    </row>
    <row r="66" spans="1:6" ht="15" x14ac:dyDescent="0.25">
      <c r="A66" s="492" t="s">
        <v>445</v>
      </c>
      <c r="B66" s="492" t="s">
        <v>1</v>
      </c>
      <c r="C66" s="492" t="s">
        <v>1</v>
      </c>
      <c r="D66" s="492" t="s">
        <v>1</v>
      </c>
      <c r="E66" s="492" t="s">
        <v>1</v>
      </c>
      <c r="F66" s="492" t="s">
        <v>1</v>
      </c>
    </row>
    <row r="68" spans="1:6" x14ac:dyDescent="0.2">
      <c r="A68" s="369" t="s">
        <v>446</v>
      </c>
      <c r="B68" s="369" t="s">
        <v>1</v>
      </c>
      <c r="C68" s="369" t="s">
        <v>1</v>
      </c>
      <c r="D68" s="369" t="s">
        <v>1</v>
      </c>
      <c r="E68" s="369" t="s">
        <v>1</v>
      </c>
      <c r="F68" s="369" t="s">
        <v>1</v>
      </c>
    </row>
    <row r="69" spans="1:6" ht="13.5" thickBot="1" x14ac:dyDescent="0.25">
      <c r="A69" s="369" t="s">
        <v>447</v>
      </c>
      <c r="B69" s="369" t="s">
        <v>1</v>
      </c>
      <c r="C69" s="369" t="s">
        <v>1</v>
      </c>
      <c r="D69" s="369" t="s">
        <v>1</v>
      </c>
      <c r="E69" s="369" t="s">
        <v>1</v>
      </c>
      <c r="F69" s="369" t="s">
        <v>1</v>
      </c>
    </row>
    <row r="70" spans="1:6" ht="14.25" thickTop="1" thickBot="1" x14ac:dyDescent="0.25">
      <c r="A70" s="349" t="s">
        <v>448</v>
      </c>
      <c r="B70" s="349" t="s">
        <v>1</v>
      </c>
      <c r="C70" s="349" t="s">
        <v>449</v>
      </c>
      <c r="D70" s="349" t="s">
        <v>1</v>
      </c>
      <c r="E70" s="349" t="s">
        <v>450</v>
      </c>
      <c r="F70" s="349" t="s">
        <v>174</v>
      </c>
    </row>
    <row r="71" spans="1:6" ht="14.25" thickTop="1" thickBot="1" x14ac:dyDescent="0.25">
      <c r="A71" s="12" t="s">
        <v>451</v>
      </c>
      <c r="B71" s="12" t="s">
        <v>452</v>
      </c>
      <c r="C71" s="12" t="s">
        <v>451</v>
      </c>
      <c r="D71" s="12" t="s">
        <v>452</v>
      </c>
      <c r="E71" s="349" t="s">
        <v>1</v>
      </c>
      <c r="F71" s="349" t="s">
        <v>1</v>
      </c>
    </row>
    <row r="72" spans="1:6" ht="14.25" thickTop="1" thickBot="1" x14ac:dyDescent="0.25">
      <c r="A72" s="5">
        <v>0</v>
      </c>
      <c r="B72" s="5">
        <v>1</v>
      </c>
      <c r="C72" s="5">
        <v>3</v>
      </c>
      <c r="D72" s="5">
        <v>0</v>
      </c>
      <c r="E72" s="5"/>
      <c r="F72" s="12">
        <f>SUM(A72:E72)</f>
        <v>4</v>
      </c>
    </row>
    <row r="75" spans="1:6" x14ac:dyDescent="0.2">
      <c r="A75" s="369" t="s">
        <v>453</v>
      </c>
      <c r="B75" s="369" t="s">
        <v>1</v>
      </c>
      <c r="C75" s="369" t="s">
        <v>1</v>
      </c>
      <c r="D75" s="369" t="s">
        <v>1</v>
      </c>
      <c r="E75" s="369" t="s">
        <v>1</v>
      </c>
      <c r="F75" s="369" t="s">
        <v>1</v>
      </c>
    </row>
    <row r="76" spans="1:6" ht="27" customHeight="1" thickBot="1" x14ac:dyDescent="0.25">
      <c r="A76" s="369" t="s">
        <v>454</v>
      </c>
      <c r="B76" s="369" t="s">
        <v>1</v>
      </c>
      <c r="C76" s="369" t="s">
        <v>1</v>
      </c>
      <c r="D76" s="369" t="s">
        <v>1</v>
      </c>
      <c r="E76" s="369" t="s">
        <v>1</v>
      </c>
      <c r="F76" s="369" t="s">
        <v>1</v>
      </c>
    </row>
    <row r="77" spans="1:6" ht="14.25" thickTop="1" thickBot="1" x14ac:dyDescent="0.25">
      <c r="A77" s="349" t="s">
        <v>448</v>
      </c>
      <c r="B77" s="349" t="s">
        <v>1</v>
      </c>
      <c r="C77" s="349" t="s">
        <v>449</v>
      </c>
      <c r="D77" s="349" t="s">
        <v>1</v>
      </c>
      <c r="E77" s="349" t="s">
        <v>450</v>
      </c>
      <c r="F77" s="349" t="s">
        <v>174</v>
      </c>
    </row>
    <row r="78" spans="1:6" ht="14.25" thickTop="1" thickBot="1" x14ac:dyDescent="0.25">
      <c r="A78" s="12" t="s">
        <v>451</v>
      </c>
      <c r="B78" s="12" t="s">
        <v>452</v>
      </c>
      <c r="C78" s="12" t="s">
        <v>451</v>
      </c>
      <c r="D78" s="12" t="s">
        <v>452</v>
      </c>
      <c r="E78" s="349" t="s">
        <v>1</v>
      </c>
      <c r="F78" s="349" t="s">
        <v>1</v>
      </c>
    </row>
    <row r="79" spans="1:6" ht="14.25" thickTop="1" thickBot="1" x14ac:dyDescent="0.25">
      <c r="A79" s="5"/>
      <c r="B79" s="5">
        <v>5</v>
      </c>
      <c r="C79" s="5">
        <v>5</v>
      </c>
      <c r="D79" s="5"/>
      <c r="E79" s="5"/>
      <c r="F79" s="12">
        <f>SUM(A79:E79)</f>
        <v>10</v>
      </c>
    </row>
    <row r="82" spans="1:6" x14ac:dyDescent="0.2">
      <c r="A82" s="369" t="s">
        <v>455</v>
      </c>
      <c r="B82" s="369" t="s">
        <v>1</v>
      </c>
      <c r="C82" s="369" t="s">
        <v>1</v>
      </c>
      <c r="D82" s="369" t="s">
        <v>1</v>
      </c>
      <c r="E82" s="369" t="s">
        <v>1</v>
      </c>
      <c r="F82" s="369" t="s">
        <v>1</v>
      </c>
    </row>
    <row r="83" spans="1:6" ht="27" customHeight="1" thickBot="1" x14ac:dyDescent="0.25">
      <c r="A83" s="369" t="s">
        <v>456</v>
      </c>
      <c r="B83" s="369" t="s">
        <v>1</v>
      </c>
      <c r="C83" s="369" t="s">
        <v>1</v>
      </c>
      <c r="D83" s="369" t="s">
        <v>1</v>
      </c>
      <c r="E83" s="369" t="s">
        <v>1</v>
      </c>
      <c r="F83" s="369" t="s">
        <v>1</v>
      </c>
    </row>
    <row r="84" spans="1:6" ht="14.25" thickTop="1" thickBot="1" x14ac:dyDescent="0.25">
      <c r="A84" s="349" t="s">
        <v>448</v>
      </c>
      <c r="B84" s="349" t="s">
        <v>1</v>
      </c>
      <c r="C84" s="349" t="s">
        <v>449</v>
      </c>
      <c r="D84" s="349" t="s">
        <v>1</v>
      </c>
      <c r="E84" s="349" t="s">
        <v>450</v>
      </c>
      <c r="F84" s="349" t="s">
        <v>174</v>
      </c>
    </row>
    <row r="85" spans="1:6" ht="14.25" thickTop="1" thickBot="1" x14ac:dyDescent="0.25">
      <c r="A85" s="12" t="s">
        <v>451</v>
      </c>
      <c r="B85" s="12" t="s">
        <v>452</v>
      </c>
      <c r="C85" s="12" t="s">
        <v>451</v>
      </c>
      <c r="D85" s="12" t="s">
        <v>452</v>
      </c>
      <c r="E85" s="349" t="s">
        <v>1</v>
      </c>
      <c r="F85" s="349" t="s">
        <v>1</v>
      </c>
    </row>
    <row r="86" spans="1:6" ht="14.25" thickTop="1" thickBot="1" x14ac:dyDescent="0.25">
      <c r="A86" s="5"/>
      <c r="B86" s="5">
        <v>12</v>
      </c>
      <c r="C86" s="5">
        <v>12</v>
      </c>
      <c r="D86" s="5"/>
      <c r="E86" s="5"/>
      <c r="F86" s="12">
        <f>SUM(A86:E86)</f>
        <v>24</v>
      </c>
    </row>
    <row r="89" spans="1:6" x14ac:dyDescent="0.2">
      <c r="A89" s="369" t="s">
        <v>457</v>
      </c>
      <c r="B89" s="369" t="s">
        <v>1</v>
      </c>
      <c r="C89" s="369" t="s">
        <v>1</v>
      </c>
      <c r="D89" s="369" t="s">
        <v>1</v>
      </c>
      <c r="E89" s="369" t="s">
        <v>1</v>
      </c>
      <c r="F89" s="369" t="s">
        <v>1</v>
      </c>
    </row>
    <row r="90" spans="1:6" ht="13.5" thickBot="1" x14ac:dyDescent="0.25">
      <c r="A90" s="369" t="s">
        <v>458</v>
      </c>
      <c r="B90" s="369" t="s">
        <v>1</v>
      </c>
      <c r="C90" s="369" t="s">
        <v>1</v>
      </c>
      <c r="D90" s="369" t="s">
        <v>1</v>
      </c>
      <c r="E90" s="369" t="s">
        <v>1</v>
      </c>
      <c r="F90" s="369" t="s">
        <v>1</v>
      </c>
    </row>
    <row r="91" spans="1:6" ht="14.25" thickTop="1" thickBot="1" x14ac:dyDescent="0.25">
      <c r="A91" s="349" t="s">
        <v>459</v>
      </c>
      <c r="B91" s="349" t="s">
        <v>460</v>
      </c>
      <c r="C91" s="349" t="s">
        <v>450</v>
      </c>
      <c r="D91" s="349" t="s">
        <v>174</v>
      </c>
    </row>
    <row r="92" spans="1:6" ht="14.25" thickTop="1" thickBot="1" x14ac:dyDescent="0.25">
      <c r="A92" s="5">
        <v>0</v>
      </c>
      <c r="B92" s="5">
        <v>0</v>
      </c>
      <c r="C92" s="5">
        <v>0</v>
      </c>
      <c r="D92" s="12">
        <f>SUM(A92:C92)</f>
        <v>0</v>
      </c>
    </row>
    <row r="95" spans="1:6" x14ac:dyDescent="0.2">
      <c r="A95" s="369" t="s">
        <v>461</v>
      </c>
      <c r="B95" s="369" t="s">
        <v>1</v>
      </c>
      <c r="C95" s="369" t="s">
        <v>1</v>
      </c>
      <c r="D95" s="369" t="s">
        <v>1</v>
      </c>
      <c r="E95" s="369" t="s">
        <v>1</v>
      </c>
      <c r="F95" s="369" t="s">
        <v>1</v>
      </c>
    </row>
    <row r="96" spans="1:6" ht="13.5" thickBot="1" x14ac:dyDescent="0.25">
      <c r="A96" s="369" t="s">
        <v>462</v>
      </c>
      <c r="B96" s="369" t="s">
        <v>1</v>
      </c>
      <c r="C96" s="369" t="s">
        <v>1</v>
      </c>
      <c r="D96" s="369" t="s">
        <v>1</v>
      </c>
      <c r="E96" s="369" t="s">
        <v>1</v>
      </c>
      <c r="F96" s="369" t="s">
        <v>1</v>
      </c>
    </row>
    <row r="97" spans="1:8" ht="14.25" thickTop="1" thickBot="1" x14ac:dyDescent="0.25">
      <c r="A97" s="12" t="s">
        <v>463</v>
      </c>
      <c r="B97" s="12" t="s">
        <v>464</v>
      </c>
      <c r="C97" s="12" t="s">
        <v>369</v>
      </c>
      <c r="D97" s="12" t="s">
        <v>450</v>
      </c>
      <c r="E97" s="406" t="s">
        <v>465</v>
      </c>
      <c r="F97" s="491"/>
      <c r="G97" s="491"/>
      <c r="H97" s="407"/>
    </row>
    <row r="98" spans="1:8" ht="14.25" thickTop="1" thickBot="1" x14ac:dyDescent="0.25">
      <c r="A98" s="31">
        <v>5</v>
      </c>
      <c r="B98" s="32">
        <v>12</v>
      </c>
      <c r="C98" s="32">
        <v>0</v>
      </c>
      <c r="D98" s="32">
        <v>0</v>
      </c>
      <c r="E98" s="478" t="s">
        <v>22</v>
      </c>
      <c r="F98" s="478"/>
      <c r="G98" s="478"/>
      <c r="H98" s="493"/>
    </row>
    <row r="99" spans="1:8" ht="13.5" thickTop="1" x14ac:dyDescent="0.2"/>
    <row r="101" spans="1:8" x14ac:dyDescent="0.2">
      <c r="A101" s="369" t="s">
        <v>466</v>
      </c>
      <c r="B101" s="369" t="s">
        <v>1</v>
      </c>
      <c r="C101" s="369" t="s">
        <v>1</v>
      </c>
      <c r="D101" s="369" t="s">
        <v>1</v>
      </c>
      <c r="E101" s="369" t="s">
        <v>1</v>
      </c>
      <c r="F101" s="369" t="s">
        <v>1</v>
      </c>
    </row>
    <row r="102" spans="1:8" ht="13.5" thickBot="1" x14ac:dyDescent="0.25">
      <c r="A102" s="369" t="s">
        <v>467</v>
      </c>
      <c r="B102" s="369" t="s">
        <v>1</v>
      </c>
      <c r="C102" s="369" t="s">
        <v>1</v>
      </c>
      <c r="D102" s="369" t="s">
        <v>1</v>
      </c>
      <c r="E102" s="369" t="s">
        <v>1</v>
      </c>
      <c r="F102" s="369" t="s">
        <v>1</v>
      </c>
    </row>
    <row r="103" spans="1:8" ht="45.95" customHeight="1" thickTop="1" thickBot="1" x14ac:dyDescent="0.25">
      <c r="A103" s="12" t="s">
        <v>468</v>
      </c>
      <c r="B103" s="12" t="s">
        <v>469</v>
      </c>
      <c r="C103" s="12" t="s">
        <v>470</v>
      </c>
      <c r="D103" s="12" t="s">
        <v>174</v>
      </c>
      <c r="E103" s="349" t="s">
        <v>471</v>
      </c>
      <c r="F103" s="349" t="s">
        <v>1</v>
      </c>
    </row>
    <row r="104" spans="1:8" ht="14.25" thickTop="1" thickBot="1" x14ac:dyDescent="0.25">
      <c r="A104" s="5">
        <v>5</v>
      </c>
      <c r="B104" s="5">
        <v>0</v>
      </c>
      <c r="C104" s="5">
        <v>0</v>
      </c>
      <c r="D104" s="349">
        <f>SUM(A104:C104)</f>
        <v>5</v>
      </c>
      <c r="E104" s="449"/>
      <c r="F104" s="449"/>
    </row>
    <row r="105" spans="1:8" ht="14.25" thickTop="1" thickBot="1" x14ac:dyDescent="0.25">
      <c r="A105" s="349" t="s">
        <v>472</v>
      </c>
      <c r="B105" s="349" t="s">
        <v>1</v>
      </c>
      <c r="C105" s="349" t="s">
        <v>1</v>
      </c>
      <c r="D105" s="349" t="s">
        <v>1</v>
      </c>
      <c r="E105" s="349" t="s">
        <v>1</v>
      </c>
      <c r="F105" s="349" t="s">
        <v>1</v>
      </c>
    </row>
    <row r="108" spans="1:8" x14ac:dyDescent="0.2">
      <c r="A108" s="369" t="s">
        <v>473</v>
      </c>
      <c r="B108" s="369" t="s">
        <v>1</v>
      </c>
      <c r="C108" s="369" t="s">
        <v>1</v>
      </c>
      <c r="D108" s="369" t="s">
        <v>1</v>
      </c>
      <c r="E108" s="369" t="s">
        <v>1</v>
      </c>
      <c r="F108" s="369" t="s">
        <v>1</v>
      </c>
    </row>
    <row r="109" spans="1:8" ht="13.5" thickBot="1" x14ac:dyDescent="0.25">
      <c r="A109" s="369" t="s">
        <v>474</v>
      </c>
      <c r="B109" s="369" t="s">
        <v>1</v>
      </c>
      <c r="C109" s="369" t="s">
        <v>1</v>
      </c>
      <c r="D109" s="369" t="s">
        <v>1</v>
      </c>
      <c r="E109" s="369" t="s">
        <v>1</v>
      </c>
      <c r="F109" s="369" t="s">
        <v>1</v>
      </c>
    </row>
    <row r="110" spans="1:8" ht="25.5" thickTop="1" thickBot="1" x14ac:dyDescent="0.25">
      <c r="A110" s="12" t="s">
        <v>468</v>
      </c>
      <c r="B110" s="12" t="s">
        <v>469</v>
      </c>
      <c r="C110" s="12" t="s">
        <v>470</v>
      </c>
      <c r="D110" s="12" t="s">
        <v>174</v>
      </c>
      <c r="E110" s="349" t="s">
        <v>475</v>
      </c>
      <c r="F110" s="349" t="s">
        <v>1</v>
      </c>
    </row>
    <row r="111" spans="1:8" ht="14.25" thickTop="1" thickBot="1" x14ac:dyDescent="0.25">
      <c r="A111" s="5"/>
      <c r="B111" s="5"/>
      <c r="C111" s="5"/>
      <c r="D111" s="349">
        <f>SUM(A111:C111)</f>
        <v>0</v>
      </c>
      <c r="E111" s="449"/>
      <c r="F111" s="449"/>
    </row>
    <row r="112" spans="1:8" ht="14.25" thickTop="1" thickBot="1" x14ac:dyDescent="0.25">
      <c r="A112" s="349" t="s">
        <v>476</v>
      </c>
      <c r="B112" s="349" t="s">
        <v>1</v>
      </c>
      <c r="C112" s="349" t="s">
        <v>1</v>
      </c>
      <c r="D112" s="349" t="s">
        <v>1</v>
      </c>
      <c r="E112" s="349" t="s">
        <v>1</v>
      </c>
      <c r="F112" s="349" t="s">
        <v>1</v>
      </c>
    </row>
    <row r="115" spans="1:6" ht="15" x14ac:dyDescent="0.25">
      <c r="A115" s="2" t="s">
        <v>477</v>
      </c>
    </row>
    <row r="116" spans="1:6" ht="15" x14ac:dyDescent="0.25">
      <c r="A116" s="484" t="s">
        <v>832</v>
      </c>
      <c r="B116" s="484"/>
      <c r="C116" s="484"/>
      <c r="D116" s="484"/>
      <c r="E116" s="484"/>
      <c r="F116" s="484"/>
    </row>
    <row r="118" spans="1:6" x14ac:dyDescent="0.2">
      <c r="A118" s="369" t="s">
        <v>479</v>
      </c>
      <c r="B118" s="369" t="s">
        <v>1</v>
      </c>
      <c r="C118" s="369" t="s">
        <v>1</v>
      </c>
      <c r="D118" s="369" t="s">
        <v>1</v>
      </c>
      <c r="E118" s="369" t="s">
        <v>1</v>
      </c>
    </row>
    <row r="119" spans="1:6" ht="13.5" thickBot="1" x14ac:dyDescent="0.25">
      <c r="A119" s="369" t="s">
        <v>478</v>
      </c>
      <c r="B119" s="369" t="s">
        <v>1</v>
      </c>
      <c r="C119" s="369" t="s">
        <v>1</v>
      </c>
      <c r="D119" s="369" t="s">
        <v>1</v>
      </c>
      <c r="E119" s="369" t="s">
        <v>1</v>
      </c>
    </row>
    <row r="120" spans="1:6" ht="14.25" thickTop="1" thickBot="1" x14ac:dyDescent="0.25">
      <c r="A120" s="349" t="s">
        <v>113</v>
      </c>
      <c r="B120" s="349" t="s">
        <v>480</v>
      </c>
      <c r="C120" s="349" t="s">
        <v>481</v>
      </c>
      <c r="D120" s="349" t="s">
        <v>482</v>
      </c>
      <c r="E120" s="349" t="s">
        <v>1</v>
      </c>
    </row>
    <row r="121" spans="1:6" ht="14.25" thickTop="1" thickBot="1" x14ac:dyDescent="0.25">
      <c r="A121" s="349" t="s">
        <v>1</v>
      </c>
      <c r="B121" s="349" t="s">
        <v>1</v>
      </c>
      <c r="C121" s="349" t="s">
        <v>1</v>
      </c>
      <c r="D121" s="12" t="s">
        <v>483</v>
      </c>
      <c r="E121" s="12" t="s">
        <v>484</v>
      </c>
    </row>
    <row r="122" spans="1:6" ht="14.25" thickTop="1" thickBot="1" x14ac:dyDescent="0.25">
      <c r="A122" s="12" t="s">
        <v>0</v>
      </c>
      <c r="B122" s="12" t="s">
        <v>10</v>
      </c>
      <c r="C122" s="5" t="s">
        <v>86</v>
      </c>
      <c r="D122" s="5">
        <v>1</v>
      </c>
      <c r="E122" s="5"/>
    </row>
    <row r="123" spans="1:6" ht="14.25" thickTop="1" thickBot="1" x14ac:dyDescent="0.25">
      <c r="A123" s="12" t="s">
        <v>84</v>
      </c>
      <c r="B123" s="12" t="s">
        <v>11</v>
      </c>
      <c r="C123" s="5" t="s">
        <v>86</v>
      </c>
      <c r="D123" s="5">
        <v>1</v>
      </c>
      <c r="E123" s="5"/>
    </row>
    <row r="124" spans="1:6" ht="14.25" thickTop="1" thickBot="1" x14ac:dyDescent="0.25">
      <c r="A124" s="12" t="s">
        <v>85</v>
      </c>
      <c r="B124" s="12" t="s">
        <v>12</v>
      </c>
      <c r="C124" s="5" t="s">
        <v>89</v>
      </c>
      <c r="D124" s="5">
        <v>1</v>
      </c>
      <c r="E124" s="5"/>
    </row>
    <row r="125" spans="1:6" ht="14.25" thickTop="1" thickBot="1" x14ac:dyDescent="0.25">
      <c r="A125" s="12" t="s">
        <v>86</v>
      </c>
      <c r="B125" s="12" t="s">
        <v>13</v>
      </c>
      <c r="C125" s="5" t="s">
        <v>86</v>
      </c>
      <c r="D125" s="5">
        <v>1</v>
      </c>
      <c r="E125" s="5"/>
    </row>
    <row r="126" spans="1:6" ht="14.25" thickTop="1" thickBot="1" x14ac:dyDescent="0.25">
      <c r="A126" s="12" t="s">
        <v>87</v>
      </c>
      <c r="B126" s="12" t="s">
        <v>14</v>
      </c>
      <c r="C126" s="5" t="s">
        <v>89</v>
      </c>
      <c r="D126" s="5">
        <v>1</v>
      </c>
      <c r="E126" s="5"/>
    </row>
    <row r="127" spans="1:6" ht="14.25" thickTop="1" thickBot="1" x14ac:dyDescent="0.25">
      <c r="A127" s="12" t="s">
        <v>88</v>
      </c>
      <c r="B127" s="12" t="s">
        <v>15</v>
      </c>
      <c r="C127" s="5" t="s">
        <v>86</v>
      </c>
      <c r="D127" s="5">
        <v>1</v>
      </c>
      <c r="E127" s="5"/>
    </row>
    <row r="128" spans="1:6" ht="14.25" thickTop="1" thickBot="1" x14ac:dyDescent="0.25">
      <c r="A128" s="12" t="s">
        <v>89</v>
      </c>
      <c r="B128" s="12" t="s">
        <v>16</v>
      </c>
      <c r="C128" s="5" t="s">
        <v>87</v>
      </c>
      <c r="D128" s="5">
        <v>1</v>
      </c>
      <c r="E128" s="5"/>
    </row>
    <row r="129" spans="1:14" ht="25.5" thickTop="1" thickBot="1" x14ac:dyDescent="0.25">
      <c r="A129" s="12" t="s">
        <v>120</v>
      </c>
      <c r="B129" s="12" t="s">
        <v>17</v>
      </c>
      <c r="C129" s="5" t="s">
        <v>87</v>
      </c>
      <c r="D129" s="5">
        <v>1</v>
      </c>
      <c r="E129" s="5"/>
    </row>
    <row r="130" spans="1:14" ht="14.25" thickTop="1" thickBot="1" x14ac:dyDescent="0.25">
      <c r="A130" s="12" t="s">
        <v>119</v>
      </c>
      <c r="B130" s="12" t="s">
        <v>18</v>
      </c>
      <c r="C130" s="5" t="s">
        <v>120</v>
      </c>
      <c r="D130" s="5">
        <v>1</v>
      </c>
      <c r="E130" s="5"/>
    </row>
    <row r="131" spans="1:14" ht="14.25" thickTop="1" thickBot="1" x14ac:dyDescent="0.25">
      <c r="A131" s="12" t="s">
        <v>121</v>
      </c>
      <c r="B131" s="12" t="s">
        <v>19</v>
      </c>
      <c r="C131" s="5" t="s">
        <v>120</v>
      </c>
      <c r="D131" s="5">
        <v>1</v>
      </c>
      <c r="E131" s="5"/>
    </row>
    <row r="132" spans="1:14" ht="14.25" thickTop="1" thickBot="1" x14ac:dyDescent="0.25">
      <c r="A132" s="12" t="s">
        <v>122</v>
      </c>
      <c r="B132" s="12" t="s">
        <v>20</v>
      </c>
      <c r="C132" s="5" t="s">
        <v>86</v>
      </c>
      <c r="D132" s="5">
        <v>1</v>
      </c>
      <c r="E132" s="5"/>
    </row>
    <row r="133" spans="1:14" ht="25.5" thickTop="1" thickBot="1" x14ac:dyDescent="0.25">
      <c r="A133" s="12" t="s">
        <v>70</v>
      </c>
      <c r="B133" s="12" t="s">
        <v>21</v>
      </c>
      <c r="C133" s="5" t="s">
        <v>86</v>
      </c>
      <c r="D133" s="79"/>
      <c r="E133" s="5">
        <v>1</v>
      </c>
    </row>
    <row r="134" spans="1:14" ht="14.25" thickTop="1" thickBot="1" x14ac:dyDescent="0.25">
      <c r="A134" s="12" t="s">
        <v>123</v>
      </c>
      <c r="B134" s="12" t="s">
        <v>23</v>
      </c>
      <c r="C134" s="5" t="s">
        <v>88</v>
      </c>
      <c r="D134" s="5">
        <v>1</v>
      </c>
      <c r="E134" s="5"/>
    </row>
    <row r="135" spans="1:14" ht="14.25" thickTop="1" thickBot="1" x14ac:dyDescent="0.25">
      <c r="A135" s="12" t="s">
        <v>221</v>
      </c>
      <c r="B135" s="12" t="s">
        <v>24</v>
      </c>
      <c r="C135" s="5" t="s">
        <v>85</v>
      </c>
      <c r="D135" s="5">
        <v>1</v>
      </c>
      <c r="E135" s="5"/>
    </row>
    <row r="136" spans="1:14" ht="14.25" thickTop="1" thickBot="1" x14ac:dyDescent="0.25">
      <c r="A136" s="349" t="s">
        <v>485</v>
      </c>
      <c r="B136" s="349" t="s">
        <v>1</v>
      </c>
      <c r="C136" s="349" t="s">
        <v>1</v>
      </c>
      <c r="D136" s="12">
        <f>SUM(D122:D135)</f>
        <v>13</v>
      </c>
      <c r="E136" s="24">
        <f>SUM(E122:E135)</f>
        <v>1</v>
      </c>
    </row>
    <row r="138" spans="1:14" x14ac:dyDescent="0.2">
      <c r="A138" s="369" t="s">
        <v>486</v>
      </c>
      <c r="B138" s="369" t="s">
        <v>1</v>
      </c>
      <c r="C138" s="369" t="s">
        <v>1</v>
      </c>
      <c r="D138" s="369" t="s">
        <v>1</v>
      </c>
      <c r="E138" s="369" t="s">
        <v>1</v>
      </c>
      <c r="F138" s="369" t="s">
        <v>1</v>
      </c>
      <c r="G138" s="369" t="s">
        <v>1</v>
      </c>
      <c r="H138" s="369" t="s">
        <v>1</v>
      </c>
      <c r="I138" s="369" t="s">
        <v>1</v>
      </c>
      <c r="J138" s="369" t="s">
        <v>1</v>
      </c>
      <c r="K138" s="369" t="s">
        <v>1</v>
      </c>
      <c r="L138" s="369" t="s">
        <v>1</v>
      </c>
      <c r="M138" s="369" t="s">
        <v>1</v>
      </c>
      <c r="N138" s="369" t="s">
        <v>1</v>
      </c>
    </row>
    <row r="139" spans="1:14" ht="13.5" thickBot="1" x14ac:dyDescent="0.25">
      <c r="A139" s="369" t="s">
        <v>487</v>
      </c>
      <c r="B139" s="369" t="s">
        <v>1</v>
      </c>
      <c r="C139" s="369" t="s">
        <v>1</v>
      </c>
      <c r="D139" s="369" t="s">
        <v>1</v>
      </c>
      <c r="E139" s="369" t="s">
        <v>1</v>
      </c>
      <c r="F139" s="369" t="s">
        <v>1</v>
      </c>
      <c r="G139" s="369" t="s">
        <v>1</v>
      </c>
      <c r="H139" s="369" t="s">
        <v>1</v>
      </c>
      <c r="I139" s="369" t="s">
        <v>1</v>
      </c>
      <c r="J139" s="369" t="s">
        <v>1</v>
      </c>
      <c r="K139" s="369" t="s">
        <v>1</v>
      </c>
      <c r="L139" s="369" t="s">
        <v>1</v>
      </c>
      <c r="M139" s="369" t="s">
        <v>1</v>
      </c>
      <c r="N139" s="369" t="s">
        <v>1</v>
      </c>
    </row>
    <row r="140" spans="1:14" ht="14.25" thickTop="1" thickBot="1" x14ac:dyDescent="0.25">
      <c r="A140" s="349" t="s">
        <v>244</v>
      </c>
      <c r="B140" s="349" t="s">
        <v>1</v>
      </c>
      <c r="C140" s="349" t="s">
        <v>245</v>
      </c>
      <c r="D140" s="349" t="s">
        <v>1</v>
      </c>
      <c r="E140" s="349" t="s">
        <v>1</v>
      </c>
      <c r="F140" s="349" t="s">
        <v>1</v>
      </c>
      <c r="G140" s="349" t="s">
        <v>1</v>
      </c>
      <c r="H140" s="349" t="s">
        <v>1</v>
      </c>
      <c r="I140" s="349" t="s">
        <v>1</v>
      </c>
      <c r="J140" s="349" t="s">
        <v>1</v>
      </c>
      <c r="K140" s="349" t="s">
        <v>1</v>
      </c>
      <c r="L140" s="349" t="s">
        <v>1</v>
      </c>
      <c r="M140" s="349" t="s">
        <v>251</v>
      </c>
      <c r="N140" s="349" t="s">
        <v>252</v>
      </c>
    </row>
    <row r="141" spans="1:14" ht="37.5" thickTop="1" thickBot="1" x14ac:dyDescent="0.25">
      <c r="A141" s="349" t="s">
        <v>1</v>
      </c>
      <c r="B141" s="349" t="s">
        <v>1</v>
      </c>
      <c r="C141" s="12" t="s">
        <v>87</v>
      </c>
      <c r="D141" s="12" t="s">
        <v>86</v>
      </c>
      <c r="E141" s="12" t="s">
        <v>85</v>
      </c>
      <c r="F141" s="12" t="s">
        <v>84</v>
      </c>
      <c r="G141" s="12" t="s">
        <v>0</v>
      </c>
      <c r="H141" s="12" t="s">
        <v>246</v>
      </c>
      <c r="I141" s="12" t="s">
        <v>247</v>
      </c>
      <c r="J141" s="12" t="s">
        <v>248</v>
      </c>
      <c r="K141" s="12" t="s">
        <v>249</v>
      </c>
      <c r="L141" s="12" t="s">
        <v>250</v>
      </c>
      <c r="M141" s="349" t="s">
        <v>1</v>
      </c>
      <c r="N141" s="349" t="s">
        <v>1</v>
      </c>
    </row>
    <row r="142" spans="1:14" ht="37.5" thickTop="1" thickBot="1" x14ac:dyDescent="0.25">
      <c r="A142" s="349" t="s">
        <v>1</v>
      </c>
      <c r="B142" s="349" t="s">
        <v>1</v>
      </c>
      <c r="C142" s="12" t="s">
        <v>253</v>
      </c>
      <c r="D142" s="12" t="s">
        <v>254</v>
      </c>
      <c r="E142" s="12" t="s">
        <v>255</v>
      </c>
      <c r="F142" s="12" t="s">
        <v>256</v>
      </c>
      <c r="G142" s="12" t="s">
        <v>257</v>
      </c>
      <c r="H142" s="12" t="s">
        <v>258</v>
      </c>
      <c r="I142" s="12" t="s">
        <v>259</v>
      </c>
      <c r="J142" s="12" t="s">
        <v>260</v>
      </c>
      <c r="K142" s="12" t="s">
        <v>261</v>
      </c>
      <c r="L142" s="12" t="s">
        <v>262</v>
      </c>
      <c r="M142" s="12" t="s">
        <v>263</v>
      </c>
      <c r="N142" s="349" t="s">
        <v>1</v>
      </c>
    </row>
    <row r="143" spans="1:14" ht="36.75" customHeight="1" thickTop="1" thickBot="1" x14ac:dyDescent="0.25">
      <c r="A143" s="494" t="s">
        <v>10</v>
      </c>
      <c r="B143" s="449" t="s">
        <v>488</v>
      </c>
      <c r="C143" s="289">
        <v>17</v>
      </c>
      <c r="D143" s="289">
        <v>47</v>
      </c>
      <c r="E143" s="289">
        <v>57</v>
      </c>
      <c r="F143" s="289">
        <v>14</v>
      </c>
      <c r="G143" s="289">
        <v>7</v>
      </c>
      <c r="H143" s="289">
        <v>53</v>
      </c>
      <c r="I143" s="293">
        <v>0</v>
      </c>
      <c r="J143" s="67">
        <f>SUM(C143:I143)</f>
        <v>195</v>
      </c>
      <c r="K143" s="12">
        <f>SUM(C143:G143)</f>
        <v>142</v>
      </c>
      <c r="L143" s="12">
        <f>+C143*5+D143*4+E143*3+F143*2+G143*1</f>
        <v>479</v>
      </c>
      <c r="M143" s="81">
        <f>+L143/K143</f>
        <v>3.3732394366197185</v>
      </c>
      <c r="N143" s="81">
        <f>+M143*2</f>
        <v>6.746478873239437</v>
      </c>
    </row>
    <row r="144" spans="1:14" ht="36.75" customHeight="1" thickTop="1" thickBot="1" x14ac:dyDescent="0.25">
      <c r="A144" s="494" t="s">
        <v>1</v>
      </c>
      <c r="B144" s="449" t="s">
        <v>489</v>
      </c>
      <c r="C144" s="289">
        <v>28</v>
      </c>
      <c r="D144" s="289">
        <v>48</v>
      </c>
      <c r="E144" s="289">
        <v>49</v>
      </c>
      <c r="F144" s="289">
        <v>7</v>
      </c>
      <c r="G144" s="289">
        <v>8</v>
      </c>
      <c r="H144" s="289">
        <v>55</v>
      </c>
      <c r="I144" s="293">
        <v>0</v>
      </c>
      <c r="J144" s="67">
        <f t="shared" ref="J144:J207" si="0">SUM(C144:I144)</f>
        <v>195</v>
      </c>
      <c r="K144" s="80">
        <f t="shared" ref="K144:K207" si="1">SUM(C144:G144)</f>
        <v>140</v>
      </c>
      <c r="L144" s="80">
        <f t="shared" ref="L144:L207" si="2">+C144*5+D144*4+E144*3+F144*2+G144*1</f>
        <v>501</v>
      </c>
      <c r="M144" s="81">
        <f t="shared" ref="M144:M207" si="3">+L144/K144</f>
        <v>3.5785714285714287</v>
      </c>
      <c r="N144" s="81">
        <f t="shared" ref="N144:N207" si="4">+M144*2</f>
        <v>7.1571428571428575</v>
      </c>
    </row>
    <row r="145" spans="1:18" ht="36.75" customHeight="1" thickTop="1" thickBot="1" x14ac:dyDescent="0.25">
      <c r="A145" s="494" t="s">
        <v>1</v>
      </c>
      <c r="B145" s="449" t="s">
        <v>490</v>
      </c>
      <c r="C145" s="289">
        <v>16</v>
      </c>
      <c r="D145" s="289">
        <v>69</v>
      </c>
      <c r="E145" s="289">
        <v>45</v>
      </c>
      <c r="F145" s="289">
        <v>14</v>
      </c>
      <c r="G145" s="289">
        <v>5</v>
      </c>
      <c r="H145" s="289">
        <v>46</v>
      </c>
      <c r="I145" s="293">
        <v>0</v>
      </c>
      <c r="J145" s="67">
        <f t="shared" si="0"/>
        <v>195</v>
      </c>
      <c r="K145" s="80">
        <f t="shared" si="1"/>
        <v>149</v>
      </c>
      <c r="L145" s="80">
        <f t="shared" si="2"/>
        <v>524</v>
      </c>
      <c r="M145" s="81">
        <f t="shared" si="3"/>
        <v>3.5167785234899327</v>
      </c>
      <c r="N145" s="81">
        <f t="shared" si="4"/>
        <v>7.0335570469798654</v>
      </c>
    </row>
    <row r="146" spans="1:18" ht="36.75" customHeight="1" thickTop="1" thickBot="1" x14ac:dyDescent="0.25">
      <c r="A146" s="494" t="s">
        <v>1</v>
      </c>
      <c r="B146" s="449" t="s">
        <v>491</v>
      </c>
      <c r="C146" s="289">
        <v>19</v>
      </c>
      <c r="D146" s="289">
        <v>48</v>
      </c>
      <c r="E146" s="289">
        <v>59</v>
      </c>
      <c r="F146" s="289">
        <v>13</v>
      </c>
      <c r="G146" s="289">
        <v>11</v>
      </c>
      <c r="H146" s="289">
        <v>45</v>
      </c>
      <c r="I146" s="293">
        <v>0</v>
      </c>
      <c r="J146" s="67">
        <f t="shared" si="0"/>
        <v>195</v>
      </c>
      <c r="K146" s="80">
        <f t="shared" si="1"/>
        <v>150</v>
      </c>
      <c r="L146" s="80">
        <f t="shared" si="2"/>
        <v>501</v>
      </c>
      <c r="M146" s="81">
        <f t="shared" si="3"/>
        <v>3.34</v>
      </c>
      <c r="N146" s="81">
        <f t="shared" si="4"/>
        <v>6.68</v>
      </c>
    </row>
    <row r="147" spans="1:18" ht="24" customHeight="1" thickTop="1" thickBot="1" x14ac:dyDescent="0.25">
      <c r="A147" s="349" t="s">
        <v>492</v>
      </c>
      <c r="B147" s="349" t="s">
        <v>1</v>
      </c>
      <c r="C147" s="12">
        <f>SUM(C143:C146)</f>
        <v>80</v>
      </c>
      <c r="D147" s="67">
        <f t="shared" ref="D147:I147" si="5">SUM(D143:D146)</f>
        <v>212</v>
      </c>
      <c r="E147" s="67">
        <f t="shared" si="5"/>
        <v>210</v>
      </c>
      <c r="F147" s="67">
        <f t="shared" si="5"/>
        <v>48</v>
      </c>
      <c r="G147" s="67">
        <f t="shared" si="5"/>
        <v>31</v>
      </c>
      <c r="H147" s="67">
        <f t="shared" si="5"/>
        <v>199</v>
      </c>
      <c r="I147" s="67">
        <f t="shared" si="5"/>
        <v>0</v>
      </c>
      <c r="J147" s="67">
        <f t="shared" si="0"/>
        <v>780</v>
      </c>
      <c r="K147" s="80">
        <f t="shared" si="1"/>
        <v>581</v>
      </c>
      <c r="L147" s="80">
        <f t="shared" si="2"/>
        <v>2005</v>
      </c>
      <c r="M147" s="81">
        <f t="shared" si="3"/>
        <v>3.4509466437177281</v>
      </c>
      <c r="N147" s="81">
        <f t="shared" si="4"/>
        <v>6.9018932874354562</v>
      </c>
    </row>
    <row r="148" spans="1:18" ht="36.75" customHeight="1" thickTop="1" thickBot="1" x14ac:dyDescent="0.25">
      <c r="A148" s="494" t="s">
        <v>11</v>
      </c>
      <c r="B148" s="449" t="s">
        <v>493</v>
      </c>
      <c r="C148" s="289">
        <v>46</v>
      </c>
      <c r="D148" s="289">
        <v>58</v>
      </c>
      <c r="E148" s="289">
        <v>44</v>
      </c>
      <c r="F148" s="289">
        <v>30</v>
      </c>
      <c r="G148" s="289">
        <v>9</v>
      </c>
      <c r="H148" s="289">
        <v>8</v>
      </c>
      <c r="I148" s="293">
        <v>0</v>
      </c>
      <c r="J148" s="67">
        <f t="shared" si="0"/>
        <v>195</v>
      </c>
      <c r="K148" s="80">
        <f t="shared" si="1"/>
        <v>187</v>
      </c>
      <c r="L148" s="80">
        <f t="shared" si="2"/>
        <v>663</v>
      </c>
      <c r="M148" s="81">
        <f t="shared" si="3"/>
        <v>3.5454545454545454</v>
      </c>
      <c r="N148" s="81">
        <f t="shared" si="4"/>
        <v>7.0909090909090908</v>
      </c>
    </row>
    <row r="149" spans="1:18" ht="36.75" customHeight="1" thickTop="1" thickBot="1" x14ac:dyDescent="0.25">
      <c r="A149" s="494" t="s">
        <v>1</v>
      </c>
      <c r="B149" s="449" t="s">
        <v>494</v>
      </c>
      <c r="C149" s="289">
        <v>41</v>
      </c>
      <c r="D149" s="289">
        <v>67</v>
      </c>
      <c r="E149" s="289">
        <v>43</v>
      </c>
      <c r="F149" s="289">
        <v>22</v>
      </c>
      <c r="G149" s="289">
        <v>14</v>
      </c>
      <c r="H149" s="289">
        <v>8</v>
      </c>
      <c r="I149" s="293">
        <v>0</v>
      </c>
      <c r="J149" s="67">
        <f t="shared" si="0"/>
        <v>195</v>
      </c>
      <c r="K149" s="80">
        <f t="shared" si="1"/>
        <v>187</v>
      </c>
      <c r="L149" s="80">
        <f t="shared" si="2"/>
        <v>660</v>
      </c>
      <c r="M149" s="81">
        <f t="shared" si="3"/>
        <v>3.5294117647058822</v>
      </c>
      <c r="N149" s="81">
        <f t="shared" si="4"/>
        <v>7.0588235294117645</v>
      </c>
    </row>
    <row r="150" spans="1:18" ht="36.75" customHeight="1" thickTop="1" thickBot="1" x14ac:dyDescent="0.25">
      <c r="A150" s="494" t="s">
        <v>1</v>
      </c>
      <c r="B150" s="449" t="s">
        <v>495</v>
      </c>
      <c r="C150" s="289">
        <v>12</v>
      </c>
      <c r="D150" s="289">
        <v>30</v>
      </c>
      <c r="E150" s="289">
        <v>54</v>
      </c>
      <c r="F150" s="289">
        <v>42</v>
      </c>
      <c r="G150" s="289">
        <v>37</v>
      </c>
      <c r="H150" s="289">
        <v>20</v>
      </c>
      <c r="I150" s="293">
        <v>0</v>
      </c>
      <c r="J150" s="67">
        <f t="shared" si="0"/>
        <v>195</v>
      </c>
      <c r="K150" s="80">
        <f t="shared" si="1"/>
        <v>175</v>
      </c>
      <c r="L150" s="80">
        <f t="shared" si="2"/>
        <v>463</v>
      </c>
      <c r="M150" s="81">
        <f t="shared" si="3"/>
        <v>2.6457142857142859</v>
      </c>
      <c r="N150" s="81">
        <f t="shared" si="4"/>
        <v>5.2914285714285718</v>
      </c>
    </row>
    <row r="151" spans="1:18" ht="36.75" customHeight="1" thickTop="1" thickBot="1" x14ac:dyDescent="0.25">
      <c r="A151" s="494" t="s">
        <v>1</v>
      </c>
      <c r="B151" s="449" t="s">
        <v>496</v>
      </c>
      <c r="C151" s="289">
        <v>27</v>
      </c>
      <c r="D151" s="289">
        <v>54</v>
      </c>
      <c r="E151" s="289">
        <v>69</v>
      </c>
      <c r="F151" s="289">
        <v>23</v>
      </c>
      <c r="G151" s="289">
        <v>12</v>
      </c>
      <c r="H151" s="289">
        <v>10</v>
      </c>
      <c r="I151" s="293">
        <v>0</v>
      </c>
      <c r="J151" s="67">
        <f t="shared" si="0"/>
        <v>195</v>
      </c>
      <c r="K151" s="80">
        <f t="shared" si="1"/>
        <v>185</v>
      </c>
      <c r="L151" s="80">
        <f t="shared" si="2"/>
        <v>616</v>
      </c>
      <c r="M151" s="81">
        <f t="shared" si="3"/>
        <v>3.3297297297297299</v>
      </c>
      <c r="N151" s="81">
        <f t="shared" si="4"/>
        <v>6.6594594594594598</v>
      </c>
    </row>
    <row r="152" spans="1:18" ht="24" customHeight="1" thickTop="1" thickBot="1" x14ac:dyDescent="0.25">
      <c r="A152" s="349" t="s">
        <v>497</v>
      </c>
      <c r="B152" s="349" t="s">
        <v>1</v>
      </c>
      <c r="C152" s="12">
        <f>SUM(C148:C151)</f>
        <v>126</v>
      </c>
      <c r="D152" s="67">
        <f t="shared" ref="D152:I152" si="6">SUM(D148:D151)</f>
        <v>209</v>
      </c>
      <c r="E152" s="67">
        <f t="shared" si="6"/>
        <v>210</v>
      </c>
      <c r="F152" s="67">
        <f t="shared" si="6"/>
        <v>117</v>
      </c>
      <c r="G152" s="67">
        <f t="shared" si="6"/>
        <v>72</v>
      </c>
      <c r="H152" s="67">
        <f t="shared" si="6"/>
        <v>46</v>
      </c>
      <c r="I152" s="67">
        <f t="shared" si="6"/>
        <v>0</v>
      </c>
      <c r="J152" s="67">
        <f t="shared" si="0"/>
        <v>780</v>
      </c>
      <c r="K152" s="80">
        <f t="shared" si="1"/>
        <v>734</v>
      </c>
      <c r="L152" s="80">
        <f t="shared" si="2"/>
        <v>2402</v>
      </c>
      <c r="M152" s="81">
        <f t="shared" si="3"/>
        <v>3.2724795640326976</v>
      </c>
      <c r="N152" s="81">
        <f t="shared" si="4"/>
        <v>6.5449591280653951</v>
      </c>
    </row>
    <row r="153" spans="1:18" ht="36.75" customHeight="1" thickTop="1" thickBot="1" x14ac:dyDescent="0.25">
      <c r="A153" s="494" t="s">
        <v>12</v>
      </c>
      <c r="B153" s="449" t="s">
        <v>498</v>
      </c>
      <c r="C153" s="292">
        <v>57</v>
      </c>
      <c r="D153" s="292">
        <v>86</v>
      </c>
      <c r="E153" s="292">
        <v>28</v>
      </c>
      <c r="F153" s="292">
        <v>16</v>
      </c>
      <c r="G153" s="292">
        <v>2</v>
      </c>
      <c r="H153" s="292">
        <v>6</v>
      </c>
      <c r="I153" s="293">
        <v>0</v>
      </c>
      <c r="J153" s="67">
        <f t="shared" si="0"/>
        <v>195</v>
      </c>
      <c r="K153" s="80">
        <f t="shared" si="1"/>
        <v>189</v>
      </c>
      <c r="L153" s="80">
        <f t="shared" si="2"/>
        <v>747</v>
      </c>
      <c r="M153" s="81">
        <f t="shared" si="3"/>
        <v>3.9523809523809526</v>
      </c>
      <c r="N153" s="81">
        <f t="shared" si="4"/>
        <v>7.9047619047619051</v>
      </c>
    </row>
    <row r="154" spans="1:18" ht="36.75" customHeight="1" thickTop="1" thickBot="1" x14ac:dyDescent="0.25">
      <c r="A154" s="494" t="s">
        <v>1</v>
      </c>
      <c r="B154" s="449" t="s">
        <v>499</v>
      </c>
      <c r="C154" s="292">
        <v>69</v>
      </c>
      <c r="D154" s="292">
        <v>76</v>
      </c>
      <c r="E154" s="292">
        <v>34</v>
      </c>
      <c r="F154" s="292">
        <v>11</v>
      </c>
      <c r="G154" s="292">
        <v>1</v>
      </c>
      <c r="H154" s="292">
        <v>4</v>
      </c>
      <c r="I154" s="290">
        <v>0</v>
      </c>
      <c r="J154" s="67">
        <f t="shared" si="0"/>
        <v>195</v>
      </c>
      <c r="K154" s="80">
        <f t="shared" si="1"/>
        <v>191</v>
      </c>
      <c r="L154" s="80">
        <f t="shared" si="2"/>
        <v>774</v>
      </c>
      <c r="M154" s="81">
        <f t="shared" si="3"/>
        <v>4.0523560209424083</v>
      </c>
      <c r="N154" s="81">
        <f t="shared" si="4"/>
        <v>8.1047120418848166</v>
      </c>
    </row>
    <row r="155" spans="1:18" ht="36.75" customHeight="1" thickTop="1" thickBot="1" x14ac:dyDescent="0.25">
      <c r="A155" s="494" t="s">
        <v>1</v>
      </c>
      <c r="B155" s="449" t="s">
        <v>500</v>
      </c>
      <c r="C155" s="292">
        <v>64</v>
      </c>
      <c r="D155" s="292">
        <v>82</v>
      </c>
      <c r="E155" s="292">
        <v>41</v>
      </c>
      <c r="F155" s="292">
        <v>3</v>
      </c>
      <c r="G155" s="292">
        <v>1</v>
      </c>
      <c r="H155" s="292">
        <v>4</v>
      </c>
      <c r="I155" s="290">
        <v>0</v>
      </c>
      <c r="J155" s="67">
        <f t="shared" si="0"/>
        <v>195</v>
      </c>
      <c r="K155" s="80">
        <f t="shared" si="1"/>
        <v>191</v>
      </c>
      <c r="L155" s="80">
        <f t="shared" si="2"/>
        <v>778</v>
      </c>
      <c r="M155" s="81">
        <f t="shared" si="3"/>
        <v>4.0732984293193715</v>
      </c>
      <c r="N155" s="81">
        <f t="shared" si="4"/>
        <v>8.1465968586387429</v>
      </c>
    </row>
    <row r="156" spans="1:18" ht="36.75" customHeight="1" thickTop="1" thickBot="1" x14ac:dyDescent="0.25">
      <c r="A156" s="494" t="s">
        <v>1</v>
      </c>
      <c r="B156" s="449" t="s">
        <v>501</v>
      </c>
      <c r="C156" s="292">
        <v>30</v>
      </c>
      <c r="D156" s="292">
        <v>63</v>
      </c>
      <c r="E156" s="292">
        <v>53</v>
      </c>
      <c r="F156" s="292">
        <v>27</v>
      </c>
      <c r="G156" s="292">
        <v>18</v>
      </c>
      <c r="H156" s="292">
        <v>4</v>
      </c>
      <c r="I156" s="290">
        <v>0</v>
      </c>
      <c r="J156" s="67">
        <f t="shared" si="0"/>
        <v>195</v>
      </c>
      <c r="K156" s="80">
        <f t="shared" si="1"/>
        <v>191</v>
      </c>
      <c r="L156" s="80">
        <f t="shared" si="2"/>
        <v>633</v>
      </c>
      <c r="M156" s="81">
        <f t="shared" si="3"/>
        <v>3.3141361256544504</v>
      </c>
      <c r="N156" s="81">
        <f t="shared" si="4"/>
        <v>6.6282722513089007</v>
      </c>
      <c r="R156" s="260">
        <f>320*1.16*20</f>
        <v>7424</v>
      </c>
    </row>
    <row r="157" spans="1:18" ht="36.75" customHeight="1" thickTop="1" thickBot="1" x14ac:dyDescent="0.25">
      <c r="A157" s="494" t="s">
        <v>1</v>
      </c>
      <c r="B157" s="449" t="s">
        <v>502</v>
      </c>
      <c r="C157" s="292">
        <v>56</v>
      </c>
      <c r="D157" s="292">
        <v>82</v>
      </c>
      <c r="E157" s="292">
        <v>40</v>
      </c>
      <c r="F157" s="292">
        <v>11</v>
      </c>
      <c r="G157" s="292">
        <v>2</v>
      </c>
      <c r="H157" s="292">
        <v>4</v>
      </c>
      <c r="I157" s="290">
        <v>0</v>
      </c>
      <c r="J157" s="67">
        <f t="shared" si="0"/>
        <v>195</v>
      </c>
      <c r="K157" s="80">
        <f t="shared" si="1"/>
        <v>191</v>
      </c>
      <c r="L157" s="80">
        <f t="shared" si="2"/>
        <v>752</v>
      </c>
      <c r="M157" s="81">
        <f t="shared" si="3"/>
        <v>3.9371727748691101</v>
      </c>
      <c r="N157" s="81">
        <f t="shared" si="4"/>
        <v>7.8743455497382202</v>
      </c>
    </row>
    <row r="158" spans="1:18" ht="36.75" customHeight="1" thickTop="1" thickBot="1" x14ac:dyDescent="0.25">
      <c r="A158" s="494" t="s">
        <v>1</v>
      </c>
      <c r="B158" s="449" t="s">
        <v>503</v>
      </c>
      <c r="C158" s="292">
        <v>48</v>
      </c>
      <c r="D158" s="292">
        <v>83</v>
      </c>
      <c r="E158" s="292">
        <v>46</v>
      </c>
      <c r="F158" s="292">
        <v>11</v>
      </c>
      <c r="G158" s="292">
        <v>4</v>
      </c>
      <c r="H158" s="292">
        <v>3</v>
      </c>
      <c r="I158" s="290">
        <v>0</v>
      </c>
      <c r="J158" s="67">
        <f t="shared" si="0"/>
        <v>195</v>
      </c>
      <c r="K158" s="80">
        <f t="shared" si="1"/>
        <v>192</v>
      </c>
      <c r="L158" s="80">
        <f t="shared" si="2"/>
        <v>736</v>
      </c>
      <c r="M158" s="81">
        <f t="shared" si="3"/>
        <v>3.8333333333333335</v>
      </c>
      <c r="N158" s="81">
        <f t="shared" si="4"/>
        <v>7.666666666666667</v>
      </c>
    </row>
    <row r="159" spans="1:18" ht="36.75" customHeight="1" thickTop="1" thickBot="1" x14ac:dyDescent="0.25">
      <c r="A159" s="494" t="s">
        <v>1</v>
      </c>
      <c r="B159" s="449" t="s">
        <v>504</v>
      </c>
      <c r="C159" s="292">
        <v>47</v>
      </c>
      <c r="D159" s="292">
        <v>89</v>
      </c>
      <c r="E159" s="292">
        <v>42</v>
      </c>
      <c r="F159" s="292">
        <v>11</v>
      </c>
      <c r="G159" s="292">
        <v>4</v>
      </c>
      <c r="H159" s="292">
        <v>2</v>
      </c>
      <c r="I159" s="290">
        <v>0</v>
      </c>
      <c r="J159" s="67">
        <f t="shared" si="0"/>
        <v>195</v>
      </c>
      <c r="K159" s="80">
        <f t="shared" si="1"/>
        <v>193</v>
      </c>
      <c r="L159" s="80">
        <f t="shared" si="2"/>
        <v>743</v>
      </c>
      <c r="M159" s="81">
        <f t="shared" si="3"/>
        <v>3.849740932642487</v>
      </c>
      <c r="N159" s="81">
        <f t="shared" si="4"/>
        <v>7.6994818652849739</v>
      </c>
    </row>
    <row r="160" spans="1:18" ht="24" customHeight="1" thickTop="1" thickBot="1" x14ac:dyDescent="0.25">
      <c r="A160" s="349" t="s">
        <v>505</v>
      </c>
      <c r="B160" s="349" t="s">
        <v>1</v>
      </c>
      <c r="C160" s="12">
        <f>SUM(C153:C159)</f>
        <v>371</v>
      </c>
      <c r="D160" s="67">
        <f t="shared" ref="D160:I160" si="7">SUM(D153:D159)</f>
        <v>561</v>
      </c>
      <c r="E160" s="67">
        <f t="shared" si="7"/>
        <v>284</v>
      </c>
      <c r="F160" s="67">
        <f t="shared" si="7"/>
        <v>90</v>
      </c>
      <c r="G160" s="67">
        <f t="shared" si="7"/>
        <v>32</v>
      </c>
      <c r="H160" s="67">
        <f t="shared" si="7"/>
        <v>27</v>
      </c>
      <c r="I160" s="67">
        <f t="shared" si="7"/>
        <v>0</v>
      </c>
      <c r="J160" s="67">
        <f t="shared" si="0"/>
        <v>1365</v>
      </c>
      <c r="K160" s="80">
        <f t="shared" si="1"/>
        <v>1338</v>
      </c>
      <c r="L160" s="80">
        <f t="shared" si="2"/>
        <v>5163</v>
      </c>
      <c r="M160" s="81">
        <f t="shared" si="3"/>
        <v>3.8587443946188342</v>
      </c>
      <c r="N160" s="81">
        <f t="shared" si="4"/>
        <v>7.7174887892376685</v>
      </c>
    </row>
    <row r="161" spans="1:14" ht="36.75" customHeight="1" thickTop="1" thickBot="1" x14ac:dyDescent="0.25">
      <c r="A161" s="494" t="s">
        <v>13</v>
      </c>
      <c r="B161" s="449" t="s">
        <v>506</v>
      </c>
      <c r="C161" s="292">
        <v>45</v>
      </c>
      <c r="D161" s="292">
        <v>65</v>
      </c>
      <c r="E161" s="292">
        <v>48</v>
      </c>
      <c r="F161" s="292">
        <v>18</v>
      </c>
      <c r="G161" s="292">
        <v>12</v>
      </c>
      <c r="H161" s="292">
        <v>7</v>
      </c>
      <c r="I161" s="293">
        <v>0</v>
      </c>
      <c r="J161" s="67">
        <f t="shared" si="0"/>
        <v>195</v>
      </c>
      <c r="K161" s="80">
        <f t="shared" si="1"/>
        <v>188</v>
      </c>
      <c r="L161" s="80">
        <f t="shared" si="2"/>
        <v>677</v>
      </c>
      <c r="M161" s="81">
        <f t="shared" si="3"/>
        <v>3.6010638297872339</v>
      </c>
      <c r="N161" s="81">
        <f t="shared" si="4"/>
        <v>7.2021276595744679</v>
      </c>
    </row>
    <row r="162" spans="1:14" ht="36.75" customHeight="1" thickTop="1" thickBot="1" x14ac:dyDescent="0.25">
      <c r="A162" s="494" t="s">
        <v>1</v>
      </c>
      <c r="B162" s="449" t="s">
        <v>507</v>
      </c>
      <c r="C162" s="289">
        <v>10</v>
      </c>
      <c r="D162" s="289">
        <v>29</v>
      </c>
      <c r="E162" s="289">
        <v>60</v>
      </c>
      <c r="F162" s="289">
        <v>52</v>
      </c>
      <c r="G162" s="289">
        <v>38</v>
      </c>
      <c r="H162" s="289">
        <v>6</v>
      </c>
      <c r="I162" s="293">
        <v>0</v>
      </c>
      <c r="J162" s="67">
        <f t="shared" si="0"/>
        <v>195</v>
      </c>
      <c r="K162" s="80">
        <f t="shared" si="1"/>
        <v>189</v>
      </c>
      <c r="L162" s="80">
        <f t="shared" si="2"/>
        <v>488</v>
      </c>
      <c r="M162" s="81">
        <f t="shared" si="3"/>
        <v>2.5820105820105819</v>
      </c>
      <c r="N162" s="81">
        <f t="shared" si="4"/>
        <v>5.1640211640211637</v>
      </c>
    </row>
    <row r="163" spans="1:14" ht="36.75" customHeight="1" thickTop="1" thickBot="1" x14ac:dyDescent="0.25">
      <c r="A163" s="494" t="s">
        <v>1</v>
      </c>
      <c r="B163" s="449" t="s">
        <v>508</v>
      </c>
      <c r="C163" s="289">
        <v>5</v>
      </c>
      <c r="D163" s="289">
        <v>18</v>
      </c>
      <c r="E163" s="289">
        <v>63</v>
      </c>
      <c r="F163" s="289">
        <v>58</v>
      </c>
      <c r="G163" s="289">
        <v>44</v>
      </c>
      <c r="H163" s="289">
        <v>7</v>
      </c>
      <c r="I163" s="293">
        <v>0</v>
      </c>
      <c r="J163" s="67">
        <f t="shared" si="0"/>
        <v>195</v>
      </c>
      <c r="K163" s="80">
        <f t="shared" si="1"/>
        <v>188</v>
      </c>
      <c r="L163" s="80">
        <f t="shared" si="2"/>
        <v>446</v>
      </c>
      <c r="M163" s="81">
        <f t="shared" si="3"/>
        <v>2.3723404255319149</v>
      </c>
      <c r="N163" s="81">
        <f t="shared" si="4"/>
        <v>4.7446808510638299</v>
      </c>
    </row>
    <row r="164" spans="1:14" ht="36.75" customHeight="1" thickTop="1" thickBot="1" x14ac:dyDescent="0.25">
      <c r="A164" s="494" t="s">
        <v>1</v>
      </c>
      <c r="B164" s="449" t="s">
        <v>509</v>
      </c>
      <c r="C164" s="289">
        <v>26</v>
      </c>
      <c r="D164" s="289">
        <v>44</v>
      </c>
      <c r="E164" s="289">
        <v>69</v>
      </c>
      <c r="F164" s="289">
        <v>30</v>
      </c>
      <c r="G164" s="289">
        <v>24</v>
      </c>
      <c r="H164" s="289">
        <v>2</v>
      </c>
      <c r="I164" s="293">
        <v>0</v>
      </c>
      <c r="J164" s="67">
        <f t="shared" si="0"/>
        <v>195</v>
      </c>
      <c r="K164" s="80">
        <f t="shared" si="1"/>
        <v>193</v>
      </c>
      <c r="L164" s="80">
        <f t="shared" si="2"/>
        <v>597</v>
      </c>
      <c r="M164" s="81">
        <f t="shared" si="3"/>
        <v>3.0932642487046631</v>
      </c>
      <c r="N164" s="81">
        <f t="shared" si="4"/>
        <v>6.1865284974093262</v>
      </c>
    </row>
    <row r="165" spans="1:14" ht="24" customHeight="1" thickTop="1" thickBot="1" x14ac:dyDescent="0.25">
      <c r="A165" s="349" t="s">
        <v>510</v>
      </c>
      <c r="B165" s="349" t="s">
        <v>1</v>
      </c>
      <c r="C165" s="12">
        <f>SUM(C161:C164)</f>
        <v>86</v>
      </c>
      <c r="D165" s="67">
        <f t="shared" ref="D165:I165" si="8">SUM(D161:D164)</f>
        <v>156</v>
      </c>
      <c r="E165" s="67">
        <f t="shared" si="8"/>
        <v>240</v>
      </c>
      <c r="F165" s="67">
        <f t="shared" si="8"/>
        <v>158</v>
      </c>
      <c r="G165" s="67">
        <f t="shared" si="8"/>
        <v>118</v>
      </c>
      <c r="H165" s="67">
        <f t="shared" si="8"/>
        <v>22</v>
      </c>
      <c r="I165" s="67">
        <f t="shared" si="8"/>
        <v>0</v>
      </c>
      <c r="J165" s="67">
        <f t="shared" si="0"/>
        <v>780</v>
      </c>
      <c r="K165" s="80">
        <f t="shared" si="1"/>
        <v>758</v>
      </c>
      <c r="L165" s="80">
        <f t="shared" si="2"/>
        <v>2208</v>
      </c>
      <c r="M165" s="81">
        <f t="shared" si="3"/>
        <v>2.9129287598944593</v>
      </c>
      <c r="N165" s="81">
        <f t="shared" si="4"/>
        <v>5.8258575197889186</v>
      </c>
    </row>
    <row r="166" spans="1:14" ht="36.75" customHeight="1" thickTop="1" thickBot="1" x14ac:dyDescent="0.25">
      <c r="A166" s="494" t="s">
        <v>14</v>
      </c>
      <c r="B166" s="449" t="s">
        <v>511</v>
      </c>
      <c r="C166" s="289">
        <v>78</v>
      </c>
      <c r="D166" s="289">
        <v>62</v>
      </c>
      <c r="E166" s="289">
        <v>37</v>
      </c>
      <c r="F166" s="289">
        <v>14</v>
      </c>
      <c r="G166" s="289">
        <v>3</v>
      </c>
      <c r="H166" s="289">
        <v>1</v>
      </c>
      <c r="I166" s="293">
        <v>0</v>
      </c>
      <c r="J166" s="67">
        <f t="shared" si="0"/>
        <v>195</v>
      </c>
      <c r="K166" s="80">
        <f t="shared" si="1"/>
        <v>194</v>
      </c>
      <c r="L166" s="80">
        <f t="shared" si="2"/>
        <v>780</v>
      </c>
      <c r="M166" s="81">
        <f t="shared" si="3"/>
        <v>4.0206185567010309</v>
      </c>
      <c r="N166" s="81">
        <f t="shared" si="4"/>
        <v>8.0412371134020617</v>
      </c>
    </row>
    <row r="167" spans="1:14" ht="36.75" customHeight="1" thickTop="1" thickBot="1" x14ac:dyDescent="0.25">
      <c r="A167" s="494" t="s">
        <v>1</v>
      </c>
      <c r="B167" s="449" t="s">
        <v>512</v>
      </c>
      <c r="C167" s="289">
        <v>81</v>
      </c>
      <c r="D167" s="289">
        <v>56</v>
      </c>
      <c r="E167" s="289">
        <v>48</v>
      </c>
      <c r="F167" s="289">
        <v>9</v>
      </c>
      <c r="G167" s="289">
        <v>1</v>
      </c>
      <c r="H167" s="289">
        <v>0</v>
      </c>
      <c r="I167" s="293">
        <v>0</v>
      </c>
      <c r="J167" s="67">
        <f t="shared" si="0"/>
        <v>195</v>
      </c>
      <c r="K167" s="80">
        <f t="shared" si="1"/>
        <v>195</v>
      </c>
      <c r="L167" s="80">
        <f t="shared" si="2"/>
        <v>792</v>
      </c>
      <c r="M167" s="81">
        <f t="shared" si="3"/>
        <v>4.0615384615384613</v>
      </c>
      <c r="N167" s="81">
        <f t="shared" si="4"/>
        <v>8.1230769230769226</v>
      </c>
    </row>
    <row r="168" spans="1:14" ht="36.75" customHeight="1" thickTop="1" thickBot="1" x14ac:dyDescent="0.25">
      <c r="A168" s="494" t="s">
        <v>1</v>
      </c>
      <c r="B168" s="449" t="s">
        <v>513</v>
      </c>
      <c r="C168" s="289">
        <v>81</v>
      </c>
      <c r="D168" s="289">
        <v>62</v>
      </c>
      <c r="E168" s="289">
        <v>45</v>
      </c>
      <c r="F168" s="289">
        <v>5</v>
      </c>
      <c r="G168" s="289">
        <v>1</v>
      </c>
      <c r="H168" s="289">
        <v>1</v>
      </c>
      <c r="I168" s="293">
        <v>0</v>
      </c>
      <c r="J168" s="67">
        <f t="shared" si="0"/>
        <v>195</v>
      </c>
      <c r="K168" s="80">
        <f t="shared" si="1"/>
        <v>194</v>
      </c>
      <c r="L168" s="80">
        <f t="shared" si="2"/>
        <v>799</v>
      </c>
      <c r="M168" s="81">
        <f t="shared" si="3"/>
        <v>4.1185567010309274</v>
      </c>
      <c r="N168" s="81">
        <f t="shared" si="4"/>
        <v>8.2371134020618548</v>
      </c>
    </row>
    <row r="169" spans="1:14" ht="36.75" customHeight="1" thickTop="1" thickBot="1" x14ac:dyDescent="0.25">
      <c r="A169" s="494" t="s">
        <v>1</v>
      </c>
      <c r="B169" s="449" t="s">
        <v>514</v>
      </c>
      <c r="C169" s="289">
        <v>61</v>
      </c>
      <c r="D169" s="289">
        <v>73</v>
      </c>
      <c r="E169" s="289">
        <v>49</v>
      </c>
      <c r="F169" s="289">
        <v>11</v>
      </c>
      <c r="G169" s="289">
        <v>0</v>
      </c>
      <c r="H169" s="289">
        <v>1</v>
      </c>
      <c r="I169" s="293">
        <v>0</v>
      </c>
      <c r="J169" s="67">
        <f t="shared" si="0"/>
        <v>195</v>
      </c>
      <c r="K169" s="80">
        <f t="shared" si="1"/>
        <v>194</v>
      </c>
      <c r="L169" s="80">
        <f t="shared" si="2"/>
        <v>766</v>
      </c>
      <c r="M169" s="81">
        <f t="shared" si="3"/>
        <v>3.9484536082474229</v>
      </c>
      <c r="N169" s="81">
        <f t="shared" si="4"/>
        <v>7.8969072164948457</v>
      </c>
    </row>
    <row r="170" spans="1:14" ht="36.75" customHeight="1" thickTop="1" thickBot="1" x14ac:dyDescent="0.25">
      <c r="A170" s="494" t="s">
        <v>1</v>
      </c>
      <c r="B170" s="449" t="s">
        <v>515</v>
      </c>
      <c r="C170" s="294">
        <v>54</v>
      </c>
      <c r="D170" s="294">
        <v>79</v>
      </c>
      <c r="E170" s="294">
        <v>53</v>
      </c>
      <c r="F170" s="294">
        <v>8</v>
      </c>
      <c r="G170" s="294">
        <v>0</v>
      </c>
      <c r="H170" s="294">
        <v>1</v>
      </c>
      <c r="I170" s="293">
        <v>0</v>
      </c>
      <c r="J170" s="67">
        <f t="shared" si="0"/>
        <v>195</v>
      </c>
      <c r="K170" s="80">
        <f t="shared" si="1"/>
        <v>194</v>
      </c>
      <c r="L170" s="80">
        <f t="shared" si="2"/>
        <v>761</v>
      </c>
      <c r="M170" s="81">
        <f t="shared" si="3"/>
        <v>3.9226804123711339</v>
      </c>
      <c r="N170" s="81">
        <f t="shared" si="4"/>
        <v>7.8453608247422677</v>
      </c>
    </row>
    <row r="171" spans="1:14" ht="36.75" customHeight="1" thickTop="1" thickBot="1" x14ac:dyDescent="0.25">
      <c r="A171" s="494" t="s">
        <v>1</v>
      </c>
      <c r="B171" s="449" t="s">
        <v>516</v>
      </c>
      <c r="C171" s="289">
        <v>52</v>
      </c>
      <c r="D171" s="289">
        <v>77</v>
      </c>
      <c r="E171" s="289">
        <v>58</v>
      </c>
      <c r="F171" s="289">
        <v>6</v>
      </c>
      <c r="G171" s="289">
        <v>1</v>
      </c>
      <c r="H171" s="289">
        <v>1</v>
      </c>
      <c r="I171" s="293">
        <v>0</v>
      </c>
      <c r="J171" s="67">
        <f t="shared" si="0"/>
        <v>195</v>
      </c>
      <c r="K171" s="80">
        <f t="shared" si="1"/>
        <v>194</v>
      </c>
      <c r="L171" s="80">
        <f t="shared" si="2"/>
        <v>755</v>
      </c>
      <c r="M171" s="81">
        <f t="shared" si="3"/>
        <v>3.8917525773195876</v>
      </c>
      <c r="N171" s="81">
        <f t="shared" si="4"/>
        <v>7.7835051546391751</v>
      </c>
    </row>
    <row r="172" spans="1:14" ht="36.75" customHeight="1" thickTop="1" thickBot="1" x14ac:dyDescent="0.25">
      <c r="A172" s="494" t="s">
        <v>1</v>
      </c>
      <c r="B172" s="449" t="s">
        <v>517</v>
      </c>
      <c r="C172" s="289">
        <v>64</v>
      </c>
      <c r="D172" s="289">
        <v>76</v>
      </c>
      <c r="E172" s="289">
        <v>45</v>
      </c>
      <c r="F172" s="289">
        <v>5</v>
      </c>
      <c r="G172" s="289">
        <v>3</v>
      </c>
      <c r="H172" s="289">
        <v>2</v>
      </c>
      <c r="I172" s="293">
        <v>0</v>
      </c>
      <c r="J172" s="67">
        <f t="shared" si="0"/>
        <v>195</v>
      </c>
      <c r="K172" s="80">
        <f t="shared" si="1"/>
        <v>193</v>
      </c>
      <c r="L172" s="80">
        <f t="shared" si="2"/>
        <v>772</v>
      </c>
      <c r="M172" s="81">
        <f t="shared" si="3"/>
        <v>4</v>
      </c>
      <c r="N172" s="81">
        <f t="shared" si="4"/>
        <v>8</v>
      </c>
    </row>
    <row r="173" spans="1:14" ht="24" customHeight="1" thickTop="1" thickBot="1" x14ac:dyDescent="0.25">
      <c r="A173" s="349" t="s">
        <v>518</v>
      </c>
      <c r="B173" s="349" t="s">
        <v>1</v>
      </c>
      <c r="C173" s="12">
        <f>SUM(C166:C172)</f>
        <v>471</v>
      </c>
      <c r="D173" s="80">
        <f t="shared" ref="D173:J173" si="9">SUM(D166:D172)</f>
        <v>485</v>
      </c>
      <c r="E173" s="80">
        <f t="shared" si="9"/>
        <v>335</v>
      </c>
      <c r="F173" s="80">
        <f t="shared" si="9"/>
        <v>58</v>
      </c>
      <c r="G173" s="80">
        <f t="shared" si="9"/>
        <v>9</v>
      </c>
      <c r="H173" s="80">
        <f t="shared" si="9"/>
        <v>7</v>
      </c>
      <c r="I173" s="80">
        <f t="shared" si="9"/>
        <v>0</v>
      </c>
      <c r="J173" s="80">
        <f t="shared" si="9"/>
        <v>1365</v>
      </c>
      <c r="K173" s="80">
        <f t="shared" si="1"/>
        <v>1358</v>
      </c>
      <c r="L173" s="80">
        <f t="shared" si="2"/>
        <v>5425</v>
      </c>
      <c r="M173" s="81">
        <f t="shared" si="3"/>
        <v>3.9948453608247423</v>
      </c>
      <c r="N173" s="81">
        <f t="shared" si="4"/>
        <v>7.9896907216494846</v>
      </c>
    </row>
    <row r="174" spans="1:14" ht="36.75" customHeight="1" thickTop="1" thickBot="1" x14ac:dyDescent="0.25">
      <c r="A174" s="494" t="s">
        <v>15</v>
      </c>
      <c r="B174" s="449" t="s">
        <v>519</v>
      </c>
      <c r="C174" s="289">
        <v>68</v>
      </c>
      <c r="D174" s="289">
        <v>84</v>
      </c>
      <c r="E174" s="289">
        <v>39</v>
      </c>
      <c r="F174" s="289">
        <v>2</v>
      </c>
      <c r="G174" s="289">
        <v>0</v>
      </c>
      <c r="H174" s="289">
        <v>2</v>
      </c>
      <c r="I174" s="293">
        <v>0</v>
      </c>
      <c r="J174" s="67">
        <f t="shared" si="0"/>
        <v>195</v>
      </c>
      <c r="K174" s="80">
        <f t="shared" si="1"/>
        <v>193</v>
      </c>
      <c r="L174" s="80">
        <f t="shared" si="2"/>
        <v>797</v>
      </c>
      <c r="M174" s="81">
        <f t="shared" si="3"/>
        <v>4.1295336787564763</v>
      </c>
      <c r="N174" s="81">
        <f t="shared" si="4"/>
        <v>8.2590673575129525</v>
      </c>
    </row>
    <row r="175" spans="1:14" ht="36.75" customHeight="1" thickTop="1" thickBot="1" x14ac:dyDescent="0.25">
      <c r="A175" s="494" t="s">
        <v>1</v>
      </c>
      <c r="B175" s="449" t="s">
        <v>520</v>
      </c>
      <c r="C175" s="289">
        <v>75</v>
      </c>
      <c r="D175" s="289">
        <v>78</v>
      </c>
      <c r="E175" s="289">
        <v>35</v>
      </c>
      <c r="F175" s="289">
        <v>5</v>
      </c>
      <c r="G175" s="289">
        <v>0</v>
      </c>
      <c r="H175" s="289">
        <v>2</v>
      </c>
      <c r="I175" s="293">
        <v>0</v>
      </c>
      <c r="J175" s="67">
        <f t="shared" si="0"/>
        <v>195</v>
      </c>
      <c r="K175" s="80">
        <f t="shared" si="1"/>
        <v>193</v>
      </c>
      <c r="L175" s="80">
        <f t="shared" si="2"/>
        <v>802</v>
      </c>
      <c r="M175" s="81">
        <f t="shared" si="3"/>
        <v>4.1554404145077717</v>
      </c>
      <c r="N175" s="81">
        <f t="shared" si="4"/>
        <v>8.3108808290155434</v>
      </c>
    </row>
    <row r="176" spans="1:14" ht="36.75" customHeight="1" thickTop="1" thickBot="1" x14ac:dyDescent="0.25">
      <c r="A176" s="494" t="s">
        <v>1</v>
      </c>
      <c r="B176" s="449" t="s">
        <v>521</v>
      </c>
      <c r="C176" s="289">
        <v>63</v>
      </c>
      <c r="D176" s="289">
        <v>79</v>
      </c>
      <c r="E176" s="289">
        <v>46</v>
      </c>
      <c r="F176" s="289">
        <v>4</v>
      </c>
      <c r="G176" s="289">
        <v>1</v>
      </c>
      <c r="H176" s="289">
        <v>2</v>
      </c>
      <c r="I176" s="290">
        <v>0</v>
      </c>
      <c r="J176" s="67">
        <f t="shared" si="0"/>
        <v>195</v>
      </c>
      <c r="K176" s="80">
        <f t="shared" si="1"/>
        <v>193</v>
      </c>
      <c r="L176" s="80">
        <f t="shared" si="2"/>
        <v>778</v>
      </c>
      <c r="M176" s="81">
        <f t="shared" si="3"/>
        <v>4.0310880829015545</v>
      </c>
      <c r="N176" s="81">
        <f t="shared" si="4"/>
        <v>8.062176165803109</v>
      </c>
    </row>
    <row r="177" spans="1:14" ht="36.75" customHeight="1" thickTop="1" thickBot="1" x14ac:dyDescent="0.25">
      <c r="A177" s="494" t="s">
        <v>1</v>
      </c>
      <c r="B177" s="449" t="s">
        <v>1013</v>
      </c>
      <c r="C177" s="289">
        <v>63</v>
      </c>
      <c r="D177" s="289">
        <v>86</v>
      </c>
      <c r="E177" s="289">
        <v>34</v>
      </c>
      <c r="F177" s="289">
        <v>5</v>
      </c>
      <c r="G177" s="289">
        <v>0</v>
      </c>
      <c r="H177" s="289">
        <v>7</v>
      </c>
      <c r="I177" s="293">
        <v>0</v>
      </c>
      <c r="J177" s="67">
        <f t="shared" si="0"/>
        <v>195</v>
      </c>
      <c r="K177" s="80">
        <f t="shared" si="1"/>
        <v>188</v>
      </c>
      <c r="L177" s="80">
        <f t="shared" si="2"/>
        <v>771</v>
      </c>
      <c r="M177" s="81">
        <f t="shared" si="3"/>
        <v>4.1010638297872344</v>
      </c>
      <c r="N177" s="81">
        <f t="shared" si="4"/>
        <v>8.2021276595744688</v>
      </c>
    </row>
    <row r="178" spans="1:14" ht="24" customHeight="1" thickTop="1" thickBot="1" x14ac:dyDescent="0.25">
      <c r="A178" s="349" t="s">
        <v>522</v>
      </c>
      <c r="B178" s="349" t="s">
        <v>1</v>
      </c>
      <c r="C178" s="12">
        <f>SUM(C174:C177)</f>
        <v>269</v>
      </c>
      <c r="D178" s="80">
        <f t="shared" ref="D178:J178" si="10">SUM(D174:D177)</f>
        <v>327</v>
      </c>
      <c r="E178" s="80">
        <f t="shared" si="10"/>
        <v>154</v>
      </c>
      <c r="F178" s="80">
        <f t="shared" si="10"/>
        <v>16</v>
      </c>
      <c r="G178" s="80">
        <f t="shared" si="10"/>
        <v>1</v>
      </c>
      <c r="H178" s="80">
        <f t="shared" si="10"/>
        <v>13</v>
      </c>
      <c r="I178" s="80">
        <f t="shared" si="10"/>
        <v>0</v>
      </c>
      <c r="J178" s="80">
        <f t="shared" si="10"/>
        <v>780</v>
      </c>
      <c r="K178" s="80">
        <f t="shared" si="1"/>
        <v>767</v>
      </c>
      <c r="L178" s="80">
        <f t="shared" si="2"/>
        <v>3148</v>
      </c>
      <c r="M178" s="81">
        <f t="shared" si="3"/>
        <v>4.1043024771838335</v>
      </c>
      <c r="N178" s="81">
        <f t="shared" si="4"/>
        <v>8.2086049543676669</v>
      </c>
    </row>
    <row r="179" spans="1:14" ht="36.75" customHeight="1" thickTop="1" thickBot="1" x14ac:dyDescent="0.25">
      <c r="A179" s="494" t="s">
        <v>16</v>
      </c>
      <c r="B179" s="449" t="s">
        <v>523</v>
      </c>
      <c r="C179" s="289">
        <v>14</v>
      </c>
      <c r="D179" s="289">
        <v>45</v>
      </c>
      <c r="E179" s="289">
        <v>48</v>
      </c>
      <c r="F179" s="289">
        <v>7</v>
      </c>
      <c r="G179" s="289">
        <v>7</v>
      </c>
      <c r="H179" s="289">
        <v>74</v>
      </c>
      <c r="I179" s="293">
        <v>0</v>
      </c>
      <c r="J179" s="67">
        <f t="shared" si="0"/>
        <v>195</v>
      </c>
      <c r="K179" s="80">
        <f t="shared" si="1"/>
        <v>121</v>
      </c>
      <c r="L179" s="80">
        <f t="shared" si="2"/>
        <v>415</v>
      </c>
      <c r="M179" s="81">
        <f t="shared" si="3"/>
        <v>3.4297520661157024</v>
      </c>
      <c r="N179" s="81">
        <f t="shared" si="4"/>
        <v>6.8595041322314048</v>
      </c>
    </row>
    <row r="180" spans="1:14" ht="36.75" customHeight="1" thickTop="1" thickBot="1" x14ac:dyDescent="0.25">
      <c r="A180" s="494" t="s">
        <v>1</v>
      </c>
      <c r="B180" s="449" t="s">
        <v>524</v>
      </c>
      <c r="C180" s="289">
        <v>9</v>
      </c>
      <c r="D180" s="289">
        <v>37</v>
      </c>
      <c r="E180" s="289">
        <v>49</v>
      </c>
      <c r="F180" s="289">
        <v>23</v>
      </c>
      <c r="G180" s="289">
        <v>9</v>
      </c>
      <c r="H180" s="289">
        <v>68</v>
      </c>
      <c r="I180" s="293">
        <v>0</v>
      </c>
      <c r="J180" s="67">
        <f t="shared" si="0"/>
        <v>195</v>
      </c>
      <c r="K180" s="80">
        <f t="shared" si="1"/>
        <v>127</v>
      </c>
      <c r="L180" s="80">
        <f t="shared" si="2"/>
        <v>395</v>
      </c>
      <c r="M180" s="81">
        <f t="shared" si="3"/>
        <v>3.1102362204724407</v>
      </c>
      <c r="N180" s="81">
        <f t="shared" si="4"/>
        <v>6.2204724409448815</v>
      </c>
    </row>
    <row r="181" spans="1:14" ht="36.75" customHeight="1" thickTop="1" thickBot="1" x14ac:dyDescent="0.25">
      <c r="A181" s="494" t="s">
        <v>1</v>
      </c>
      <c r="B181" s="449" t="s">
        <v>525</v>
      </c>
      <c r="C181" s="289">
        <v>9</v>
      </c>
      <c r="D181" s="289">
        <v>53</v>
      </c>
      <c r="E181" s="289">
        <v>43</v>
      </c>
      <c r="F181" s="289">
        <v>17</v>
      </c>
      <c r="G181" s="289">
        <v>9</v>
      </c>
      <c r="H181" s="289">
        <v>64</v>
      </c>
      <c r="I181" s="293">
        <v>0</v>
      </c>
      <c r="J181" s="67">
        <f t="shared" si="0"/>
        <v>195</v>
      </c>
      <c r="K181" s="80">
        <f t="shared" si="1"/>
        <v>131</v>
      </c>
      <c r="L181" s="80">
        <f t="shared" si="2"/>
        <v>429</v>
      </c>
      <c r="M181" s="81">
        <f t="shared" si="3"/>
        <v>3.2748091603053435</v>
      </c>
      <c r="N181" s="81">
        <f t="shared" si="4"/>
        <v>6.5496183206106871</v>
      </c>
    </row>
    <row r="182" spans="1:14" ht="36.75" customHeight="1" thickTop="1" thickBot="1" x14ac:dyDescent="0.25">
      <c r="A182" s="494" t="s">
        <v>1</v>
      </c>
      <c r="B182" s="449" t="s">
        <v>526</v>
      </c>
      <c r="C182" s="289">
        <v>26</v>
      </c>
      <c r="D182" s="289">
        <v>27</v>
      </c>
      <c r="E182" s="289">
        <v>25</v>
      </c>
      <c r="F182" s="289">
        <v>20</v>
      </c>
      <c r="G182" s="289">
        <v>7</v>
      </c>
      <c r="H182" s="289">
        <v>90</v>
      </c>
      <c r="I182" s="293">
        <v>0</v>
      </c>
      <c r="J182" s="67">
        <f t="shared" si="0"/>
        <v>195</v>
      </c>
      <c r="K182" s="80">
        <f t="shared" si="1"/>
        <v>105</v>
      </c>
      <c r="L182" s="80">
        <f t="shared" si="2"/>
        <v>360</v>
      </c>
      <c r="M182" s="81">
        <f t="shared" si="3"/>
        <v>3.4285714285714284</v>
      </c>
      <c r="N182" s="81">
        <f t="shared" si="4"/>
        <v>6.8571428571428568</v>
      </c>
    </row>
    <row r="183" spans="1:14" ht="36.75" customHeight="1" thickTop="1" thickBot="1" x14ac:dyDescent="0.25">
      <c r="A183" s="494" t="s">
        <v>1</v>
      </c>
      <c r="B183" s="449" t="s">
        <v>527</v>
      </c>
      <c r="C183" s="289">
        <v>29</v>
      </c>
      <c r="D183" s="289">
        <v>15</v>
      </c>
      <c r="E183" s="289">
        <v>22</v>
      </c>
      <c r="F183" s="289">
        <v>3</v>
      </c>
      <c r="G183" s="289">
        <v>7</v>
      </c>
      <c r="H183" s="289">
        <v>119</v>
      </c>
      <c r="I183" s="293">
        <v>0</v>
      </c>
      <c r="J183" s="67">
        <f t="shared" si="0"/>
        <v>195</v>
      </c>
      <c r="K183" s="80">
        <f t="shared" si="1"/>
        <v>76</v>
      </c>
      <c r="L183" s="80">
        <f t="shared" si="2"/>
        <v>284</v>
      </c>
      <c r="M183" s="81">
        <f t="shared" si="3"/>
        <v>3.736842105263158</v>
      </c>
      <c r="N183" s="81">
        <f t="shared" si="4"/>
        <v>7.4736842105263159</v>
      </c>
    </row>
    <row r="184" spans="1:14" ht="24" customHeight="1" thickTop="1" thickBot="1" x14ac:dyDescent="0.25">
      <c r="A184" s="349" t="s">
        <v>528</v>
      </c>
      <c r="B184" s="349" t="s">
        <v>1</v>
      </c>
      <c r="C184" s="12">
        <f>SUM(C179:C183)</f>
        <v>87</v>
      </c>
      <c r="D184" s="80">
        <f t="shared" ref="D184:J184" si="11">SUM(D179:D183)</f>
        <v>177</v>
      </c>
      <c r="E184" s="80">
        <f t="shared" si="11"/>
        <v>187</v>
      </c>
      <c r="F184" s="80">
        <f t="shared" si="11"/>
        <v>70</v>
      </c>
      <c r="G184" s="80">
        <f t="shared" si="11"/>
        <v>39</v>
      </c>
      <c r="H184" s="80">
        <f t="shared" si="11"/>
        <v>415</v>
      </c>
      <c r="I184" s="80">
        <f t="shared" si="11"/>
        <v>0</v>
      </c>
      <c r="J184" s="80">
        <f t="shared" si="11"/>
        <v>975</v>
      </c>
      <c r="K184" s="80">
        <f t="shared" si="1"/>
        <v>560</v>
      </c>
      <c r="L184" s="80">
        <f t="shared" si="2"/>
        <v>1883</v>
      </c>
      <c r="M184" s="81">
        <f t="shared" si="3"/>
        <v>3.3624999999999998</v>
      </c>
      <c r="N184" s="81">
        <f t="shared" si="4"/>
        <v>6.7249999999999996</v>
      </c>
    </row>
    <row r="185" spans="1:14" ht="36.75" customHeight="1" thickTop="1" thickBot="1" x14ac:dyDescent="0.25">
      <c r="A185" s="494" t="s">
        <v>17</v>
      </c>
      <c r="B185" s="449" t="s">
        <v>529</v>
      </c>
      <c r="C185" s="289">
        <v>46</v>
      </c>
      <c r="D185" s="289">
        <v>79</v>
      </c>
      <c r="E185" s="289">
        <v>59</v>
      </c>
      <c r="F185" s="289">
        <v>1</v>
      </c>
      <c r="G185" s="289">
        <v>0</v>
      </c>
      <c r="H185" s="289">
        <v>10</v>
      </c>
      <c r="I185" s="293">
        <v>0</v>
      </c>
      <c r="J185" s="67">
        <f t="shared" si="0"/>
        <v>195</v>
      </c>
      <c r="K185" s="80">
        <f t="shared" si="1"/>
        <v>185</v>
      </c>
      <c r="L185" s="80">
        <f t="shared" si="2"/>
        <v>725</v>
      </c>
      <c r="M185" s="81">
        <f t="shared" si="3"/>
        <v>3.9189189189189189</v>
      </c>
      <c r="N185" s="81">
        <f t="shared" si="4"/>
        <v>7.8378378378378377</v>
      </c>
    </row>
    <row r="186" spans="1:14" ht="36.75" customHeight="1" thickTop="1" thickBot="1" x14ac:dyDescent="0.25">
      <c r="A186" s="494" t="s">
        <v>1</v>
      </c>
      <c r="B186" s="449" t="s">
        <v>530</v>
      </c>
      <c r="C186" s="289">
        <v>46</v>
      </c>
      <c r="D186" s="289">
        <v>88</v>
      </c>
      <c r="E186" s="289">
        <v>48</v>
      </c>
      <c r="F186" s="289">
        <v>2</v>
      </c>
      <c r="G186" s="289">
        <v>2</v>
      </c>
      <c r="H186" s="289">
        <v>9</v>
      </c>
      <c r="I186" s="293">
        <v>0</v>
      </c>
      <c r="J186" s="67">
        <f t="shared" si="0"/>
        <v>195</v>
      </c>
      <c r="K186" s="80">
        <f t="shared" si="1"/>
        <v>186</v>
      </c>
      <c r="L186" s="80">
        <f t="shared" si="2"/>
        <v>732</v>
      </c>
      <c r="M186" s="81">
        <f t="shared" si="3"/>
        <v>3.935483870967742</v>
      </c>
      <c r="N186" s="81">
        <f t="shared" si="4"/>
        <v>7.870967741935484</v>
      </c>
    </row>
    <row r="187" spans="1:14" ht="36.75" customHeight="1" thickTop="1" thickBot="1" x14ac:dyDescent="0.25">
      <c r="A187" s="494" t="s">
        <v>1</v>
      </c>
      <c r="B187" s="449" t="s">
        <v>531</v>
      </c>
      <c r="C187" s="289">
        <v>40</v>
      </c>
      <c r="D187" s="289">
        <v>79</v>
      </c>
      <c r="E187" s="289">
        <v>58</v>
      </c>
      <c r="F187" s="289">
        <v>5</v>
      </c>
      <c r="G187" s="289">
        <v>2</v>
      </c>
      <c r="H187" s="289">
        <v>11</v>
      </c>
      <c r="I187" s="290">
        <v>0</v>
      </c>
      <c r="J187" s="67">
        <f t="shared" si="0"/>
        <v>195</v>
      </c>
      <c r="K187" s="80">
        <f t="shared" si="1"/>
        <v>184</v>
      </c>
      <c r="L187" s="80">
        <f t="shared" si="2"/>
        <v>702</v>
      </c>
      <c r="M187" s="81">
        <f t="shared" si="3"/>
        <v>3.8152173913043477</v>
      </c>
      <c r="N187" s="81">
        <f t="shared" si="4"/>
        <v>7.6304347826086953</v>
      </c>
    </row>
    <row r="188" spans="1:14" ht="36.75" customHeight="1" thickTop="1" thickBot="1" x14ac:dyDescent="0.25">
      <c r="A188" s="494" t="s">
        <v>1</v>
      </c>
      <c r="B188" s="449" t="s">
        <v>532</v>
      </c>
      <c r="C188" s="289">
        <v>37</v>
      </c>
      <c r="D188" s="289">
        <v>83</v>
      </c>
      <c r="E188" s="289">
        <v>53</v>
      </c>
      <c r="F188" s="289">
        <v>6</v>
      </c>
      <c r="G188" s="289">
        <v>1</v>
      </c>
      <c r="H188" s="289">
        <v>15</v>
      </c>
      <c r="I188" s="290">
        <v>0</v>
      </c>
      <c r="J188" s="67">
        <f t="shared" si="0"/>
        <v>195</v>
      </c>
      <c r="K188" s="80">
        <f t="shared" si="1"/>
        <v>180</v>
      </c>
      <c r="L188" s="80">
        <f t="shared" si="2"/>
        <v>689</v>
      </c>
      <c r="M188" s="81">
        <f t="shared" si="3"/>
        <v>3.8277777777777779</v>
      </c>
      <c r="N188" s="81">
        <f t="shared" si="4"/>
        <v>7.6555555555555559</v>
      </c>
    </row>
    <row r="189" spans="1:14" ht="36.75" customHeight="1" thickTop="1" thickBot="1" x14ac:dyDescent="0.25">
      <c r="A189" s="494" t="s">
        <v>1</v>
      </c>
      <c r="B189" s="449" t="s">
        <v>533</v>
      </c>
      <c r="C189" s="289">
        <v>35</v>
      </c>
      <c r="D189" s="289">
        <v>81</v>
      </c>
      <c r="E189" s="289">
        <v>54</v>
      </c>
      <c r="F189" s="289">
        <v>11</v>
      </c>
      <c r="G189" s="289">
        <v>1</v>
      </c>
      <c r="H189" s="289">
        <v>13</v>
      </c>
      <c r="I189" s="290">
        <v>0</v>
      </c>
      <c r="J189" s="67">
        <f t="shared" si="0"/>
        <v>195</v>
      </c>
      <c r="K189" s="80">
        <f t="shared" si="1"/>
        <v>182</v>
      </c>
      <c r="L189" s="80">
        <f t="shared" si="2"/>
        <v>684</v>
      </c>
      <c r="M189" s="81">
        <f t="shared" si="3"/>
        <v>3.7582417582417582</v>
      </c>
      <c r="N189" s="81">
        <f t="shared" si="4"/>
        <v>7.5164835164835164</v>
      </c>
    </row>
    <row r="190" spans="1:14" ht="24" customHeight="1" thickTop="1" thickBot="1" x14ac:dyDescent="0.25">
      <c r="A190" s="349" t="s">
        <v>534</v>
      </c>
      <c r="B190" s="349" t="s">
        <v>1</v>
      </c>
      <c r="C190" s="12">
        <f>SUM(C185:C189)</f>
        <v>204</v>
      </c>
      <c r="D190" s="80">
        <f t="shared" ref="D190:J190" si="12">SUM(D185:D189)</f>
        <v>410</v>
      </c>
      <c r="E190" s="80">
        <f t="shared" si="12"/>
        <v>272</v>
      </c>
      <c r="F190" s="80">
        <f t="shared" si="12"/>
        <v>25</v>
      </c>
      <c r="G190" s="80">
        <f t="shared" si="12"/>
        <v>6</v>
      </c>
      <c r="H190" s="80">
        <f t="shared" si="12"/>
        <v>58</v>
      </c>
      <c r="I190" s="80">
        <f t="shared" si="12"/>
        <v>0</v>
      </c>
      <c r="J190" s="80">
        <f t="shared" si="12"/>
        <v>975</v>
      </c>
      <c r="K190" s="80">
        <f t="shared" si="1"/>
        <v>917</v>
      </c>
      <c r="L190" s="80">
        <f t="shared" si="2"/>
        <v>3532</v>
      </c>
      <c r="M190" s="81">
        <f t="shared" si="3"/>
        <v>3.8516902944383862</v>
      </c>
      <c r="N190" s="81">
        <f t="shared" si="4"/>
        <v>7.7033805888767724</v>
      </c>
    </row>
    <row r="191" spans="1:14" ht="36.75" customHeight="1" thickTop="1" thickBot="1" x14ac:dyDescent="0.25">
      <c r="A191" s="494" t="s">
        <v>18</v>
      </c>
      <c r="B191" s="449" t="s">
        <v>535</v>
      </c>
      <c r="C191" s="289">
        <v>26</v>
      </c>
      <c r="D191" s="289">
        <v>61</v>
      </c>
      <c r="E191" s="289">
        <v>81</v>
      </c>
      <c r="F191" s="289">
        <v>17</v>
      </c>
      <c r="G191" s="289">
        <v>8</v>
      </c>
      <c r="H191" s="289">
        <v>2</v>
      </c>
      <c r="I191" s="293">
        <v>0</v>
      </c>
      <c r="J191" s="67">
        <f t="shared" si="0"/>
        <v>195</v>
      </c>
      <c r="K191" s="80">
        <f t="shared" si="1"/>
        <v>193</v>
      </c>
      <c r="L191" s="80">
        <f t="shared" si="2"/>
        <v>659</v>
      </c>
      <c r="M191" s="81">
        <f t="shared" si="3"/>
        <v>3.4145077720207255</v>
      </c>
      <c r="N191" s="81">
        <f t="shared" si="4"/>
        <v>6.8290155440414511</v>
      </c>
    </row>
    <row r="192" spans="1:14" ht="36.75" customHeight="1" thickTop="1" thickBot="1" x14ac:dyDescent="0.25">
      <c r="A192" s="494" t="s">
        <v>1</v>
      </c>
      <c r="B192" s="449" t="s">
        <v>536</v>
      </c>
      <c r="C192" s="289">
        <v>18</v>
      </c>
      <c r="D192" s="289">
        <v>66</v>
      </c>
      <c r="E192" s="289">
        <v>71</v>
      </c>
      <c r="F192" s="289">
        <v>31</v>
      </c>
      <c r="G192" s="289">
        <v>9</v>
      </c>
      <c r="H192" s="289">
        <v>0</v>
      </c>
      <c r="I192" s="293">
        <v>0</v>
      </c>
      <c r="J192" s="67">
        <f t="shared" si="0"/>
        <v>195</v>
      </c>
      <c r="K192" s="80">
        <f t="shared" si="1"/>
        <v>195</v>
      </c>
      <c r="L192" s="80">
        <f t="shared" si="2"/>
        <v>638</v>
      </c>
      <c r="M192" s="81">
        <f t="shared" si="3"/>
        <v>3.2717948717948717</v>
      </c>
      <c r="N192" s="81">
        <f t="shared" si="4"/>
        <v>6.5435897435897434</v>
      </c>
    </row>
    <row r="193" spans="1:14" ht="36.75" customHeight="1" thickTop="1" thickBot="1" x14ac:dyDescent="0.25">
      <c r="A193" s="494" t="s">
        <v>1</v>
      </c>
      <c r="B193" s="449" t="s">
        <v>537</v>
      </c>
      <c r="C193" s="289">
        <v>18</v>
      </c>
      <c r="D193" s="289">
        <v>65</v>
      </c>
      <c r="E193" s="289">
        <v>76</v>
      </c>
      <c r="F193" s="289">
        <v>23</v>
      </c>
      <c r="G193" s="289">
        <v>13</v>
      </c>
      <c r="H193" s="289">
        <v>0</v>
      </c>
      <c r="I193" s="293">
        <v>0</v>
      </c>
      <c r="J193" s="67">
        <f t="shared" si="0"/>
        <v>195</v>
      </c>
      <c r="K193" s="80">
        <f t="shared" si="1"/>
        <v>195</v>
      </c>
      <c r="L193" s="80">
        <f t="shared" si="2"/>
        <v>637</v>
      </c>
      <c r="M193" s="81">
        <f t="shared" si="3"/>
        <v>3.2666666666666666</v>
      </c>
      <c r="N193" s="81">
        <f t="shared" si="4"/>
        <v>6.5333333333333332</v>
      </c>
    </row>
    <row r="194" spans="1:14" ht="36.75" customHeight="1" thickTop="1" thickBot="1" x14ac:dyDescent="0.25">
      <c r="A194" s="494" t="s">
        <v>1</v>
      </c>
      <c r="B194" s="449" t="s">
        <v>538</v>
      </c>
      <c r="C194" s="289">
        <v>17</v>
      </c>
      <c r="D194" s="289">
        <v>51</v>
      </c>
      <c r="E194" s="289">
        <v>70</v>
      </c>
      <c r="F194" s="289">
        <v>45</v>
      </c>
      <c r="G194" s="289">
        <v>11</v>
      </c>
      <c r="H194" s="289">
        <v>1</v>
      </c>
      <c r="I194" s="293">
        <v>0</v>
      </c>
      <c r="J194" s="67">
        <f t="shared" si="0"/>
        <v>195</v>
      </c>
      <c r="K194" s="80">
        <f t="shared" si="1"/>
        <v>194</v>
      </c>
      <c r="L194" s="80">
        <f t="shared" si="2"/>
        <v>600</v>
      </c>
      <c r="M194" s="81">
        <f t="shared" si="3"/>
        <v>3.0927835051546393</v>
      </c>
      <c r="N194" s="81">
        <f t="shared" si="4"/>
        <v>6.1855670103092786</v>
      </c>
    </row>
    <row r="195" spans="1:14" ht="36.75" customHeight="1" thickTop="1" thickBot="1" x14ac:dyDescent="0.25">
      <c r="A195" s="494" t="s">
        <v>1</v>
      </c>
      <c r="B195" s="449" t="s">
        <v>539</v>
      </c>
      <c r="C195" s="289">
        <v>5</v>
      </c>
      <c r="D195" s="289">
        <v>32</v>
      </c>
      <c r="E195" s="289">
        <v>50</v>
      </c>
      <c r="F195" s="289">
        <v>50</v>
      </c>
      <c r="G195" s="289">
        <v>26</v>
      </c>
      <c r="H195" s="289">
        <v>32</v>
      </c>
      <c r="I195" s="293">
        <v>0</v>
      </c>
      <c r="J195" s="67">
        <f t="shared" si="0"/>
        <v>195</v>
      </c>
      <c r="K195" s="80">
        <f t="shared" si="1"/>
        <v>163</v>
      </c>
      <c r="L195" s="80">
        <f t="shared" si="2"/>
        <v>429</v>
      </c>
      <c r="M195" s="81">
        <f t="shared" si="3"/>
        <v>2.6319018404907975</v>
      </c>
      <c r="N195" s="81">
        <f t="shared" si="4"/>
        <v>5.2638036809815949</v>
      </c>
    </row>
    <row r="196" spans="1:14" ht="36.75" customHeight="1" thickTop="1" thickBot="1" x14ac:dyDescent="0.25">
      <c r="A196" s="494" t="s">
        <v>1</v>
      </c>
      <c r="B196" s="449" t="s">
        <v>540</v>
      </c>
      <c r="C196" s="289">
        <v>21</v>
      </c>
      <c r="D196" s="289">
        <v>61</v>
      </c>
      <c r="E196" s="289">
        <v>59</v>
      </c>
      <c r="F196" s="289">
        <v>31</v>
      </c>
      <c r="G196" s="289">
        <v>21</v>
      </c>
      <c r="H196" s="289">
        <v>2</v>
      </c>
      <c r="I196" s="293">
        <v>0</v>
      </c>
      <c r="J196" s="67">
        <f t="shared" si="0"/>
        <v>195</v>
      </c>
      <c r="K196" s="80">
        <f t="shared" si="1"/>
        <v>193</v>
      </c>
      <c r="L196" s="80">
        <f t="shared" si="2"/>
        <v>609</v>
      </c>
      <c r="M196" s="81">
        <f t="shared" si="3"/>
        <v>3.1554404145077721</v>
      </c>
      <c r="N196" s="81">
        <f t="shared" si="4"/>
        <v>6.3108808290155443</v>
      </c>
    </row>
    <row r="197" spans="1:14" ht="36.75" customHeight="1" thickTop="1" thickBot="1" x14ac:dyDescent="0.25">
      <c r="A197" s="494" t="s">
        <v>1</v>
      </c>
      <c r="B197" s="449" t="s">
        <v>541</v>
      </c>
      <c r="C197" s="289">
        <v>19</v>
      </c>
      <c r="D197" s="289">
        <v>47</v>
      </c>
      <c r="E197" s="289">
        <v>65</v>
      </c>
      <c r="F197" s="289">
        <v>36</v>
      </c>
      <c r="G197" s="289">
        <v>23</v>
      </c>
      <c r="H197" s="289">
        <v>5</v>
      </c>
      <c r="I197" s="293">
        <v>0</v>
      </c>
      <c r="J197" s="67">
        <f t="shared" si="0"/>
        <v>195</v>
      </c>
      <c r="K197" s="80">
        <f t="shared" si="1"/>
        <v>190</v>
      </c>
      <c r="L197" s="80">
        <f t="shared" si="2"/>
        <v>573</v>
      </c>
      <c r="M197" s="81">
        <f t="shared" si="3"/>
        <v>3.0157894736842104</v>
      </c>
      <c r="N197" s="81">
        <f t="shared" si="4"/>
        <v>6.0315789473684207</v>
      </c>
    </row>
    <row r="198" spans="1:14" ht="36.75" customHeight="1" thickTop="1" thickBot="1" x14ac:dyDescent="0.25">
      <c r="A198" s="494" t="s">
        <v>1</v>
      </c>
      <c r="B198" s="449" t="s">
        <v>542</v>
      </c>
      <c r="C198" s="289">
        <v>5</v>
      </c>
      <c r="D198" s="289">
        <v>15</v>
      </c>
      <c r="E198" s="289">
        <v>47</v>
      </c>
      <c r="F198" s="289">
        <v>61</v>
      </c>
      <c r="G198" s="289">
        <v>59</v>
      </c>
      <c r="H198" s="289">
        <v>8</v>
      </c>
      <c r="I198" s="293">
        <v>0</v>
      </c>
      <c r="J198" s="67">
        <f t="shared" si="0"/>
        <v>195</v>
      </c>
      <c r="K198" s="80">
        <f t="shared" si="1"/>
        <v>187</v>
      </c>
      <c r="L198" s="80">
        <f t="shared" si="2"/>
        <v>407</v>
      </c>
      <c r="M198" s="81">
        <f t="shared" si="3"/>
        <v>2.1764705882352939</v>
      </c>
      <c r="N198" s="81">
        <f t="shared" si="4"/>
        <v>4.3529411764705879</v>
      </c>
    </row>
    <row r="199" spans="1:14" ht="24" customHeight="1" thickTop="1" thickBot="1" x14ac:dyDescent="0.25">
      <c r="A199" s="349" t="s">
        <v>543</v>
      </c>
      <c r="B199" s="349" t="s">
        <v>1</v>
      </c>
      <c r="C199" s="12">
        <f>SUM(C191:C198)</f>
        <v>129</v>
      </c>
      <c r="D199" s="80">
        <f t="shared" ref="D199:J199" si="13">SUM(D191:D198)</f>
        <v>398</v>
      </c>
      <c r="E199" s="80">
        <f t="shared" si="13"/>
        <v>519</v>
      </c>
      <c r="F199" s="80">
        <f t="shared" si="13"/>
        <v>294</v>
      </c>
      <c r="G199" s="80">
        <f t="shared" si="13"/>
        <v>170</v>
      </c>
      <c r="H199" s="80">
        <f t="shared" si="13"/>
        <v>50</v>
      </c>
      <c r="I199" s="80">
        <f t="shared" si="13"/>
        <v>0</v>
      </c>
      <c r="J199" s="80">
        <f t="shared" si="13"/>
        <v>1560</v>
      </c>
      <c r="K199" s="80">
        <f t="shared" si="1"/>
        <v>1510</v>
      </c>
      <c r="L199" s="80">
        <f t="shared" si="2"/>
        <v>4552</v>
      </c>
      <c r="M199" s="81">
        <f t="shared" si="3"/>
        <v>3.0145695364238412</v>
      </c>
      <c r="N199" s="81">
        <f t="shared" si="4"/>
        <v>6.0291390728476824</v>
      </c>
    </row>
    <row r="200" spans="1:14" ht="36.75" customHeight="1" thickTop="1" thickBot="1" x14ac:dyDescent="0.25">
      <c r="A200" s="494" t="s">
        <v>19</v>
      </c>
      <c r="B200" s="449" t="s">
        <v>544</v>
      </c>
      <c r="C200" s="289">
        <v>9</v>
      </c>
      <c r="D200" s="289">
        <v>16</v>
      </c>
      <c r="E200" s="289">
        <v>53</v>
      </c>
      <c r="F200" s="289">
        <v>65</v>
      </c>
      <c r="G200" s="289">
        <v>44</v>
      </c>
      <c r="H200" s="289">
        <v>8</v>
      </c>
      <c r="I200" s="293">
        <v>0</v>
      </c>
      <c r="J200" s="67">
        <f t="shared" si="0"/>
        <v>195</v>
      </c>
      <c r="K200" s="80">
        <f t="shared" si="1"/>
        <v>187</v>
      </c>
      <c r="L200" s="80">
        <f t="shared" si="2"/>
        <v>442</v>
      </c>
      <c r="M200" s="81">
        <f t="shared" si="3"/>
        <v>2.3636363636363638</v>
      </c>
      <c r="N200" s="81">
        <f t="shared" si="4"/>
        <v>4.7272727272727275</v>
      </c>
    </row>
    <row r="201" spans="1:14" ht="36.75" customHeight="1" thickTop="1" thickBot="1" x14ac:dyDescent="0.25">
      <c r="A201" s="494" t="s">
        <v>1</v>
      </c>
      <c r="B201" s="449" t="s">
        <v>545</v>
      </c>
      <c r="C201" s="293">
        <v>23</v>
      </c>
      <c r="D201" s="293">
        <v>39</v>
      </c>
      <c r="E201" s="293">
        <v>67</v>
      </c>
      <c r="F201" s="293">
        <v>30</v>
      </c>
      <c r="G201" s="293">
        <v>26</v>
      </c>
      <c r="H201" s="293">
        <v>10</v>
      </c>
      <c r="I201" s="293">
        <v>0</v>
      </c>
      <c r="J201" s="67">
        <f t="shared" si="0"/>
        <v>195</v>
      </c>
      <c r="K201" s="80">
        <f t="shared" si="1"/>
        <v>185</v>
      </c>
      <c r="L201" s="80">
        <f t="shared" si="2"/>
        <v>558</v>
      </c>
      <c r="M201" s="81">
        <f t="shared" si="3"/>
        <v>3.0162162162162161</v>
      </c>
      <c r="N201" s="81">
        <f t="shared" si="4"/>
        <v>6.0324324324324321</v>
      </c>
    </row>
    <row r="202" spans="1:14" ht="36.75" customHeight="1" thickTop="1" thickBot="1" x14ac:dyDescent="0.25">
      <c r="A202" s="494" t="s">
        <v>1</v>
      </c>
      <c r="B202" s="449" t="s">
        <v>546</v>
      </c>
      <c r="C202" s="293">
        <v>1</v>
      </c>
      <c r="D202" s="293">
        <v>14</v>
      </c>
      <c r="E202" s="293">
        <v>21</v>
      </c>
      <c r="F202" s="293">
        <v>39</v>
      </c>
      <c r="G202" s="293">
        <v>47</v>
      </c>
      <c r="H202" s="293">
        <v>73</v>
      </c>
      <c r="I202" s="293">
        <v>0</v>
      </c>
      <c r="J202" s="67">
        <f t="shared" si="0"/>
        <v>195</v>
      </c>
      <c r="K202" s="80">
        <f t="shared" si="1"/>
        <v>122</v>
      </c>
      <c r="L202" s="80">
        <f t="shared" si="2"/>
        <v>249</v>
      </c>
      <c r="M202" s="81">
        <f t="shared" si="3"/>
        <v>2.040983606557377</v>
      </c>
      <c r="N202" s="81">
        <f t="shared" si="4"/>
        <v>4.081967213114754</v>
      </c>
    </row>
    <row r="203" spans="1:14" ht="36.75" customHeight="1" thickTop="1" thickBot="1" x14ac:dyDescent="0.25">
      <c r="A203" s="494" t="s">
        <v>1</v>
      </c>
      <c r="B203" s="449" t="s">
        <v>547</v>
      </c>
      <c r="C203" s="293">
        <v>3</v>
      </c>
      <c r="D203" s="293">
        <v>13</v>
      </c>
      <c r="E203" s="293">
        <v>28</v>
      </c>
      <c r="F203" s="293">
        <v>36</v>
      </c>
      <c r="G203" s="293">
        <v>48</v>
      </c>
      <c r="H203" s="293">
        <v>67</v>
      </c>
      <c r="I203" s="293">
        <v>0</v>
      </c>
      <c r="J203" s="67">
        <f t="shared" si="0"/>
        <v>195</v>
      </c>
      <c r="K203" s="80">
        <f t="shared" si="1"/>
        <v>128</v>
      </c>
      <c r="L203" s="80">
        <f t="shared" si="2"/>
        <v>271</v>
      </c>
      <c r="M203" s="81">
        <f t="shared" si="3"/>
        <v>2.1171875</v>
      </c>
      <c r="N203" s="81">
        <f t="shared" si="4"/>
        <v>4.234375</v>
      </c>
    </row>
    <row r="204" spans="1:14" ht="36.75" customHeight="1" thickTop="1" thickBot="1" x14ac:dyDescent="0.25">
      <c r="A204" s="494" t="s">
        <v>1</v>
      </c>
      <c r="B204" s="449" t="s">
        <v>548</v>
      </c>
      <c r="C204" s="293">
        <v>21</v>
      </c>
      <c r="D204" s="293">
        <v>42</v>
      </c>
      <c r="E204" s="293">
        <v>58</v>
      </c>
      <c r="F204" s="293">
        <v>31</v>
      </c>
      <c r="G204" s="293">
        <v>20</v>
      </c>
      <c r="H204" s="293">
        <v>23</v>
      </c>
      <c r="I204" s="293">
        <v>0</v>
      </c>
      <c r="J204" s="67">
        <f t="shared" si="0"/>
        <v>195</v>
      </c>
      <c r="K204" s="80">
        <f t="shared" si="1"/>
        <v>172</v>
      </c>
      <c r="L204" s="80">
        <f t="shared" si="2"/>
        <v>529</v>
      </c>
      <c r="M204" s="81">
        <f t="shared" si="3"/>
        <v>3.0755813953488373</v>
      </c>
      <c r="N204" s="81">
        <f t="shared" si="4"/>
        <v>6.1511627906976747</v>
      </c>
    </row>
    <row r="205" spans="1:14" ht="36.75" customHeight="1" thickTop="1" thickBot="1" x14ac:dyDescent="0.25">
      <c r="A205" s="494" t="s">
        <v>1</v>
      </c>
      <c r="B205" s="449" t="s">
        <v>549</v>
      </c>
      <c r="C205" s="293">
        <v>20</v>
      </c>
      <c r="D205" s="293">
        <v>56</v>
      </c>
      <c r="E205" s="293">
        <v>69</v>
      </c>
      <c r="F205" s="293">
        <v>29</v>
      </c>
      <c r="G205" s="293">
        <v>16</v>
      </c>
      <c r="H205" s="293">
        <v>5</v>
      </c>
      <c r="I205" s="293">
        <v>0</v>
      </c>
      <c r="J205" s="67">
        <f t="shared" si="0"/>
        <v>195</v>
      </c>
      <c r="K205" s="80">
        <f t="shared" si="1"/>
        <v>190</v>
      </c>
      <c r="L205" s="80">
        <f t="shared" si="2"/>
        <v>605</v>
      </c>
      <c r="M205" s="81">
        <f t="shared" si="3"/>
        <v>3.1842105263157894</v>
      </c>
      <c r="N205" s="81">
        <f t="shared" si="4"/>
        <v>6.3684210526315788</v>
      </c>
    </row>
    <row r="206" spans="1:14" ht="36.75" customHeight="1" thickTop="1" thickBot="1" x14ac:dyDescent="0.25">
      <c r="A206" s="494" t="s">
        <v>1</v>
      </c>
      <c r="B206" s="449" t="s">
        <v>550</v>
      </c>
      <c r="C206" s="293">
        <v>20</v>
      </c>
      <c r="D206" s="293">
        <v>61</v>
      </c>
      <c r="E206" s="293">
        <v>71</v>
      </c>
      <c r="F206" s="293">
        <v>26</v>
      </c>
      <c r="G206" s="293">
        <v>15</v>
      </c>
      <c r="H206" s="293">
        <v>2</v>
      </c>
      <c r="I206" s="293">
        <v>0</v>
      </c>
      <c r="J206" s="67">
        <f t="shared" si="0"/>
        <v>195</v>
      </c>
      <c r="K206" s="80">
        <f t="shared" si="1"/>
        <v>193</v>
      </c>
      <c r="L206" s="80">
        <f t="shared" si="2"/>
        <v>624</v>
      </c>
      <c r="M206" s="81">
        <f t="shared" si="3"/>
        <v>3.233160621761658</v>
      </c>
      <c r="N206" s="81">
        <f t="shared" si="4"/>
        <v>6.4663212435233159</v>
      </c>
    </row>
    <row r="207" spans="1:14" ht="36.75" customHeight="1" thickTop="1" thickBot="1" x14ac:dyDescent="0.25">
      <c r="A207" s="494" t="s">
        <v>1</v>
      </c>
      <c r="B207" s="449" t="s">
        <v>551</v>
      </c>
      <c r="C207" s="293">
        <v>21</v>
      </c>
      <c r="D207" s="293">
        <v>50</v>
      </c>
      <c r="E207" s="293">
        <v>68</v>
      </c>
      <c r="F207" s="293">
        <v>22</v>
      </c>
      <c r="G207" s="293">
        <v>22</v>
      </c>
      <c r="H207" s="293">
        <v>12</v>
      </c>
      <c r="I207" s="293">
        <v>0</v>
      </c>
      <c r="J207" s="67">
        <f t="shared" si="0"/>
        <v>195</v>
      </c>
      <c r="K207" s="80">
        <f t="shared" si="1"/>
        <v>183</v>
      </c>
      <c r="L207" s="80">
        <f t="shared" si="2"/>
        <v>575</v>
      </c>
      <c r="M207" s="81">
        <f t="shared" si="3"/>
        <v>3.1420765027322406</v>
      </c>
      <c r="N207" s="81">
        <f t="shared" si="4"/>
        <v>6.2841530054644812</v>
      </c>
    </row>
    <row r="208" spans="1:14" ht="24" customHeight="1" thickTop="1" thickBot="1" x14ac:dyDescent="0.25">
      <c r="A208" s="349" t="s">
        <v>552</v>
      </c>
      <c r="B208" s="349" t="s">
        <v>1</v>
      </c>
      <c r="C208" s="12">
        <f>SUM(C200:C207)</f>
        <v>118</v>
      </c>
      <c r="D208" s="80">
        <f t="shared" ref="D208:J208" si="14">SUM(D200:D207)</f>
        <v>291</v>
      </c>
      <c r="E208" s="80">
        <f t="shared" si="14"/>
        <v>435</v>
      </c>
      <c r="F208" s="80">
        <f t="shared" si="14"/>
        <v>278</v>
      </c>
      <c r="G208" s="80">
        <f t="shared" si="14"/>
        <v>238</v>
      </c>
      <c r="H208" s="80">
        <f t="shared" si="14"/>
        <v>200</v>
      </c>
      <c r="I208" s="80">
        <f t="shared" si="14"/>
        <v>0</v>
      </c>
      <c r="J208" s="80">
        <f t="shared" si="14"/>
        <v>1560</v>
      </c>
      <c r="K208" s="80">
        <f t="shared" ref="K208:K225" si="15">SUM(C208:G208)</f>
        <v>1360</v>
      </c>
      <c r="L208" s="80">
        <f t="shared" ref="L208:L225" si="16">+C208*5+D208*4+E208*3+F208*2+G208*1</f>
        <v>3853</v>
      </c>
      <c r="M208" s="81">
        <f t="shared" ref="M208:M225" si="17">+L208/K208</f>
        <v>2.8330882352941176</v>
      </c>
      <c r="N208" s="81">
        <f t="shared" ref="N208:N225" si="18">+M208*2</f>
        <v>5.6661764705882351</v>
      </c>
    </row>
    <row r="209" spans="1:14" ht="36.75" customHeight="1" thickTop="1" thickBot="1" x14ac:dyDescent="0.25">
      <c r="A209" s="494" t="s">
        <v>20</v>
      </c>
      <c r="B209" s="449" t="s">
        <v>553</v>
      </c>
      <c r="C209" s="291">
        <v>11</v>
      </c>
      <c r="D209" s="291">
        <v>39</v>
      </c>
      <c r="E209" s="291">
        <v>40</v>
      </c>
      <c r="F209" s="291">
        <v>18</v>
      </c>
      <c r="G209" s="291">
        <v>22</v>
      </c>
      <c r="H209" s="291">
        <v>65</v>
      </c>
      <c r="I209" s="291">
        <v>0</v>
      </c>
      <c r="J209" s="67">
        <f t="shared" ref="J209:J225" si="19">SUM(C209:I209)</f>
        <v>195</v>
      </c>
      <c r="K209" s="80">
        <f t="shared" si="15"/>
        <v>130</v>
      </c>
      <c r="L209" s="80">
        <f t="shared" si="16"/>
        <v>389</v>
      </c>
      <c r="M209" s="81">
        <f t="shared" si="17"/>
        <v>2.9923076923076923</v>
      </c>
      <c r="N209" s="81">
        <f t="shared" si="18"/>
        <v>5.9846153846153847</v>
      </c>
    </row>
    <row r="210" spans="1:14" ht="36.75" customHeight="1" thickTop="1" thickBot="1" x14ac:dyDescent="0.25">
      <c r="A210" s="494" t="s">
        <v>1</v>
      </c>
      <c r="B210" s="449" t="s">
        <v>554</v>
      </c>
      <c r="C210" s="291">
        <v>8</v>
      </c>
      <c r="D210" s="291">
        <v>37</v>
      </c>
      <c r="E210" s="291">
        <v>47</v>
      </c>
      <c r="F210" s="291">
        <v>24</v>
      </c>
      <c r="G210" s="291">
        <v>19</v>
      </c>
      <c r="H210" s="291">
        <v>60</v>
      </c>
      <c r="I210" s="291">
        <v>0</v>
      </c>
      <c r="J210" s="67">
        <f t="shared" si="19"/>
        <v>195</v>
      </c>
      <c r="K210" s="80">
        <f t="shared" si="15"/>
        <v>135</v>
      </c>
      <c r="L210" s="80">
        <f t="shared" si="16"/>
        <v>396</v>
      </c>
      <c r="M210" s="81">
        <f t="shared" si="17"/>
        <v>2.9333333333333331</v>
      </c>
      <c r="N210" s="81">
        <f t="shared" si="18"/>
        <v>5.8666666666666663</v>
      </c>
    </row>
    <row r="211" spans="1:14" ht="36.75" customHeight="1" thickTop="1" thickBot="1" x14ac:dyDescent="0.25">
      <c r="A211" s="494" t="s">
        <v>1</v>
      </c>
      <c r="B211" s="449" t="s">
        <v>555</v>
      </c>
      <c r="C211" s="291">
        <v>18</v>
      </c>
      <c r="D211" s="291">
        <v>33</v>
      </c>
      <c r="E211" s="291">
        <v>53</v>
      </c>
      <c r="F211" s="291">
        <v>20</v>
      </c>
      <c r="G211" s="291">
        <v>17</v>
      </c>
      <c r="H211" s="291">
        <v>54</v>
      </c>
      <c r="I211" s="291">
        <v>0</v>
      </c>
      <c r="J211" s="67">
        <f t="shared" si="19"/>
        <v>195</v>
      </c>
      <c r="K211" s="80">
        <f t="shared" si="15"/>
        <v>141</v>
      </c>
      <c r="L211" s="80">
        <f t="shared" si="16"/>
        <v>438</v>
      </c>
      <c r="M211" s="81">
        <f t="shared" si="17"/>
        <v>3.1063829787234041</v>
      </c>
      <c r="N211" s="81">
        <f t="shared" si="18"/>
        <v>6.2127659574468082</v>
      </c>
    </row>
    <row r="212" spans="1:14" ht="36.75" customHeight="1" thickTop="1" thickBot="1" x14ac:dyDescent="0.25">
      <c r="A212" s="494" t="s">
        <v>1</v>
      </c>
      <c r="B212" s="449" t="s">
        <v>556</v>
      </c>
      <c r="C212" s="291">
        <v>14</v>
      </c>
      <c r="D212" s="291">
        <v>39</v>
      </c>
      <c r="E212" s="291">
        <v>51</v>
      </c>
      <c r="F212" s="291">
        <v>27</v>
      </c>
      <c r="G212" s="291">
        <v>13</v>
      </c>
      <c r="H212" s="291">
        <v>51</v>
      </c>
      <c r="I212" s="291">
        <v>0</v>
      </c>
      <c r="J212" s="67">
        <f t="shared" si="19"/>
        <v>195</v>
      </c>
      <c r="K212" s="80">
        <f t="shared" si="15"/>
        <v>144</v>
      </c>
      <c r="L212" s="80">
        <f t="shared" si="16"/>
        <v>446</v>
      </c>
      <c r="M212" s="81">
        <f t="shared" si="17"/>
        <v>3.0972222222222223</v>
      </c>
      <c r="N212" s="81">
        <f t="shared" si="18"/>
        <v>6.1944444444444446</v>
      </c>
    </row>
    <row r="213" spans="1:14" ht="24" customHeight="1" thickTop="1" thickBot="1" x14ac:dyDescent="0.25">
      <c r="A213" s="349" t="s">
        <v>557</v>
      </c>
      <c r="B213" s="349" t="s">
        <v>1</v>
      </c>
      <c r="C213" s="12">
        <f>SUM(C209:C212)</f>
        <v>51</v>
      </c>
      <c r="D213" s="80">
        <f t="shared" ref="D213:J213" si="20">SUM(D209:D212)</f>
        <v>148</v>
      </c>
      <c r="E213" s="80">
        <f t="shared" si="20"/>
        <v>191</v>
      </c>
      <c r="F213" s="80">
        <f t="shared" si="20"/>
        <v>89</v>
      </c>
      <c r="G213" s="80">
        <f t="shared" si="20"/>
        <v>71</v>
      </c>
      <c r="H213" s="80">
        <f t="shared" si="20"/>
        <v>230</v>
      </c>
      <c r="I213" s="80">
        <f t="shared" si="20"/>
        <v>0</v>
      </c>
      <c r="J213" s="80">
        <f t="shared" si="20"/>
        <v>780</v>
      </c>
      <c r="K213" s="80">
        <f t="shared" si="15"/>
        <v>550</v>
      </c>
      <c r="L213" s="80">
        <f t="shared" si="16"/>
        <v>1669</v>
      </c>
      <c r="M213" s="81">
        <f t="shared" si="17"/>
        <v>3.0345454545454547</v>
      </c>
      <c r="N213" s="81">
        <f t="shared" si="18"/>
        <v>6.0690909090909093</v>
      </c>
    </row>
    <row r="214" spans="1:14" ht="36.75" customHeight="1" thickTop="1" thickBot="1" x14ac:dyDescent="0.25">
      <c r="A214" s="494" t="s">
        <v>23</v>
      </c>
      <c r="B214" s="449" t="s">
        <v>558</v>
      </c>
      <c r="C214" s="291">
        <v>36</v>
      </c>
      <c r="D214" s="291">
        <v>73</v>
      </c>
      <c r="E214" s="291">
        <v>55</v>
      </c>
      <c r="F214" s="291">
        <v>19</v>
      </c>
      <c r="G214" s="291">
        <v>10</v>
      </c>
      <c r="H214" s="291">
        <v>2</v>
      </c>
      <c r="I214" s="291">
        <v>0</v>
      </c>
      <c r="J214" s="67">
        <f t="shared" si="19"/>
        <v>195</v>
      </c>
      <c r="K214" s="80">
        <f t="shared" si="15"/>
        <v>193</v>
      </c>
      <c r="L214" s="80">
        <f t="shared" si="16"/>
        <v>685</v>
      </c>
      <c r="M214" s="81">
        <f t="shared" si="17"/>
        <v>3.5492227979274613</v>
      </c>
      <c r="N214" s="81">
        <f t="shared" si="18"/>
        <v>7.0984455958549226</v>
      </c>
    </row>
    <row r="215" spans="1:14" ht="36.75" customHeight="1" thickTop="1" thickBot="1" x14ac:dyDescent="0.25">
      <c r="A215" s="494" t="s">
        <v>1</v>
      </c>
      <c r="B215" s="449" t="s">
        <v>559</v>
      </c>
      <c r="C215" s="292">
        <v>38</v>
      </c>
      <c r="D215" s="292">
        <v>61</v>
      </c>
      <c r="E215" s="292">
        <v>67</v>
      </c>
      <c r="F215" s="292">
        <v>22</v>
      </c>
      <c r="G215" s="292">
        <v>6</v>
      </c>
      <c r="H215" s="292">
        <v>1</v>
      </c>
      <c r="I215" s="291">
        <v>0</v>
      </c>
      <c r="J215" s="67">
        <f t="shared" si="19"/>
        <v>195</v>
      </c>
      <c r="K215" s="80">
        <f t="shared" si="15"/>
        <v>194</v>
      </c>
      <c r="L215" s="80">
        <f t="shared" si="16"/>
        <v>685</v>
      </c>
      <c r="M215" s="81">
        <f t="shared" si="17"/>
        <v>3.5309278350515463</v>
      </c>
      <c r="N215" s="81">
        <f t="shared" si="18"/>
        <v>7.0618556701030926</v>
      </c>
    </row>
    <row r="216" spans="1:14" ht="36.75" customHeight="1" thickTop="1" thickBot="1" x14ac:dyDescent="0.25">
      <c r="A216" s="494" t="s">
        <v>1</v>
      </c>
      <c r="B216" s="449" t="s">
        <v>560</v>
      </c>
      <c r="C216" s="292">
        <v>36</v>
      </c>
      <c r="D216" s="292">
        <v>95</v>
      </c>
      <c r="E216" s="292">
        <v>41</v>
      </c>
      <c r="F216" s="292">
        <v>16</v>
      </c>
      <c r="G216" s="292">
        <v>6</v>
      </c>
      <c r="H216" s="292">
        <v>1</v>
      </c>
      <c r="I216" s="291">
        <v>0</v>
      </c>
      <c r="J216" s="67">
        <f t="shared" si="19"/>
        <v>195</v>
      </c>
      <c r="K216" s="80">
        <f t="shared" si="15"/>
        <v>194</v>
      </c>
      <c r="L216" s="80">
        <f t="shared" si="16"/>
        <v>721</v>
      </c>
      <c r="M216" s="81">
        <f t="shared" si="17"/>
        <v>3.7164948453608249</v>
      </c>
      <c r="N216" s="81">
        <f t="shared" si="18"/>
        <v>7.4329896907216497</v>
      </c>
    </row>
    <row r="217" spans="1:14" ht="36.75" customHeight="1" thickTop="1" thickBot="1" x14ac:dyDescent="0.25">
      <c r="A217" s="494" t="s">
        <v>1</v>
      </c>
      <c r="B217" s="449" t="s">
        <v>561</v>
      </c>
      <c r="C217" s="292">
        <v>29</v>
      </c>
      <c r="D217" s="292">
        <v>78</v>
      </c>
      <c r="E217" s="292">
        <v>65</v>
      </c>
      <c r="F217" s="292">
        <v>14</v>
      </c>
      <c r="G217" s="292">
        <v>6</v>
      </c>
      <c r="H217" s="292">
        <v>3</v>
      </c>
      <c r="I217" s="291">
        <v>0</v>
      </c>
      <c r="J217" s="67">
        <f t="shared" si="19"/>
        <v>195</v>
      </c>
      <c r="K217" s="80">
        <f t="shared" si="15"/>
        <v>192</v>
      </c>
      <c r="L217" s="80">
        <f t="shared" si="16"/>
        <v>686</v>
      </c>
      <c r="M217" s="81">
        <f t="shared" si="17"/>
        <v>3.5729166666666665</v>
      </c>
      <c r="N217" s="81">
        <f t="shared" si="18"/>
        <v>7.145833333333333</v>
      </c>
    </row>
    <row r="218" spans="1:14" ht="36.75" customHeight="1" thickTop="1" thickBot="1" x14ac:dyDescent="0.25">
      <c r="A218" s="494" t="s">
        <v>1</v>
      </c>
      <c r="B218" s="449" t="s">
        <v>562</v>
      </c>
      <c r="C218" s="292">
        <v>23</v>
      </c>
      <c r="D218" s="292">
        <v>65</v>
      </c>
      <c r="E218" s="292">
        <v>71</v>
      </c>
      <c r="F218" s="292">
        <v>24</v>
      </c>
      <c r="G218" s="292">
        <v>8</v>
      </c>
      <c r="H218" s="292">
        <v>4</v>
      </c>
      <c r="I218" s="291">
        <v>0</v>
      </c>
      <c r="J218" s="67">
        <f t="shared" si="19"/>
        <v>195</v>
      </c>
      <c r="K218" s="80">
        <f t="shared" si="15"/>
        <v>191</v>
      </c>
      <c r="L218" s="80">
        <f t="shared" si="16"/>
        <v>644</v>
      </c>
      <c r="M218" s="81">
        <f t="shared" si="17"/>
        <v>3.3717277486910993</v>
      </c>
      <c r="N218" s="81">
        <f t="shared" si="18"/>
        <v>6.7434554973821985</v>
      </c>
    </row>
    <row r="219" spans="1:14" ht="36.75" customHeight="1" thickTop="1" thickBot="1" x14ac:dyDescent="0.25">
      <c r="A219" s="494" t="s">
        <v>1</v>
      </c>
      <c r="B219" s="449" t="s">
        <v>563</v>
      </c>
      <c r="C219" s="292">
        <v>37</v>
      </c>
      <c r="D219" s="292">
        <v>92</v>
      </c>
      <c r="E219" s="292">
        <v>52</v>
      </c>
      <c r="F219" s="292">
        <v>6</v>
      </c>
      <c r="G219" s="292">
        <v>5</v>
      </c>
      <c r="H219" s="292">
        <v>3</v>
      </c>
      <c r="I219" s="291">
        <v>0</v>
      </c>
      <c r="J219" s="67">
        <f t="shared" si="19"/>
        <v>195</v>
      </c>
      <c r="K219" s="80">
        <f t="shared" si="15"/>
        <v>192</v>
      </c>
      <c r="L219" s="80">
        <f t="shared" si="16"/>
        <v>726</v>
      </c>
      <c r="M219" s="81">
        <f t="shared" si="17"/>
        <v>3.78125</v>
      </c>
      <c r="N219" s="81">
        <f t="shared" si="18"/>
        <v>7.5625</v>
      </c>
    </row>
    <row r="220" spans="1:14" ht="24" customHeight="1" thickTop="1" thickBot="1" x14ac:dyDescent="0.25">
      <c r="A220" s="349" t="s">
        <v>564</v>
      </c>
      <c r="B220" s="349" t="s">
        <v>1</v>
      </c>
      <c r="C220" s="12">
        <f>SUM(C214:C219)</f>
        <v>199</v>
      </c>
      <c r="D220" s="80">
        <f t="shared" ref="D220:J220" si="21">SUM(D214:D219)</f>
        <v>464</v>
      </c>
      <c r="E220" s="80">
        <f t="shared" si="21"/>
        <v>351</v>
      </c>
      <c r="F220" s="80">
        <f t="shared" si="21"/>
        <v>101</v>
      </c>
      <c r="G220" s="80">
        <f t="shared" si="21"/>
        <v>41</v>
      </c>
      <c r="H220" s="80">
        <f t="shared" si="21"/>
        <v>14</v>
      </c>
      <c r="I220" s="80">
        <f t="shared" si="21"/>
        <v>0</v>
      </c>
      <c r="J220" s="80">
        <f t="shared" si="21"/>
        <v>1170</v>
      </c>
      <c r="K220" s="80">
        <f t="shared" si="15"/>
        <v>1156</v>
      </c>
      <c r="L220" s="80">
        <f t="shared" si="16"/>
        <v>4147</v>
      </c>
      <c r="M220" s="81">
        <f t="shared" si="17"/>
        <v>3.5873702422145328</v>
      </c>
      <c r="N220" s="81">
        <f t="shared" si="18"/>
        <v>7.1747404844290656</v>
      </c>
    </row>
    <row r="221" spans="1:14" ht="36.75" customHeight="1" thickTop="1" thickBot="1" x14ac:dyDescent="0.25">
      <c r="A221" s="494" t="s">
        <v>24</v>
      </c>
      <c r="B221" s="449" t="s">
        <v>565</v>
      </c>
      <c r="C221" s="289">
        <v>14</v>
      </c>
      <c r="D221" s="289">
        <v>44</v>
      </c>
      <c r="E221" s="289">
        <v>32</v>
      </c>
      <c r="F221" s="289">
        <v>3</v>
      </c>
      <c r="G221" s="289">
        <v>6</v>
      </c>
      <c r="H221" s="289">
        <v>96</v>
      </c>
      <c r="I221" s="290">
        <v>0</v>
      </c>
      <c r="J221" s="67">
        <f t="shared" si="19"/>
        <v>195</v>
      </c>
      <c r="K221" s="80">
        <f t="shared" si="15"/>
        <v>99</v>
      </c>
      <c r="L221" s="80">
        <f t="shared" si="16"/>
        <v>354</v>
      </c>
      <c r="M221" s="81">
        <f t="shared" si="17"/>
        <v>3.5757575757575757</v>
      </c>
      <c r="N221" s="81">
        <f t="shared" si="18"/>
        <v>7.1515151515151514</v>
      </c>
    </row>
    <row r="222" spans="1:14" ht="36.75" customHeight="1" thickTop="1" thickBot="1" x14ac:dyDescent="0.25">
      <c r="A222" s="494" t="s">
        <v>1</v>
      </c>
      <c r="B222" s="449" t="s">
        <v>566</v>
      </c>
      <c r="C222" s="289">
        <v>11</v>
      </c>
      <c r="D222" s="289">
        <v>40</v>
      </c>
      <c r="E222" s="289">
        <v>34</v>
      </c>
      <c r="F222" s="289">
        <v>7</v>
      </c>
      <c r="G222" s="289">
        <v>5</v>
      </c>
      <c r="H222" s="289">
        <v>98</v>
      </c>
      <c r="I222" s="290">
        <v>0</v>
      </c>
      <c r="J222" s="67">
        <f t="shared" si="19"/>
        <v>195</v>
      </c>
      <c r="K222" s="80">
        <f t="shared" si="15"/>
        <v>97</v>
      </c>
      <c r="L222" s="80">
        <f t="shared" si="16"/>
        <v>336</v>
      </c>
      <c r="M222" s="81">
        <f t="shared" si="17"/>
        <v>3.463917525773196</v>
      </c>
      <c r="N222" s="81">
        <f t="shared" si="18"/>
        <v>6.927835051546392</v>
      </c>
    </row>
    <row r="223" spans="1:14" ht="36.75" customHeight="1" thickTop="1" thickBot="1" x14ac:dyDescent="0.25">
      <c r="A223" s="494" t="s">
        <v>1</v>
      </c>
      <c r="B223" s="449" t="s">
        <v>567</v>
      </c>
      <c r="C223" s="289">
        <v>15</v>
      </c>
      <c r="D223" s="289">
        <v>44</v>
      </c>
      <c r="E223" s="289">
        <v>29</v>
      </c>
      <c r="F223" s="289">
        <v>6</v>
      </c>
      <c r="G223" s="289">
        <v>5</v>
      </c>
      <c r="H223" s="289">
        <v>96</v>
      </c>
      <c r="I223" s="290">
        <v>0</v>
      </c>
      <c r="J223" s="67">
        <f t="shared" si="19"/>
        <v>195</v>
      </c>
      <c r="K223" s="80">
        <f t="shared" si="15"/>
        <v>99</v>
      </c>
      <c r="L223" s="80">
        <f t="shared" si="16"/>
        <v>355</v>
      </c>
      <c r="M223" s="81">
        <f t="shared" si="17"/>
        <v>3.5858585858585861</v>
      </c>
      <c r="N223" s="81">
        <f t="shared" si="18"/>
        <v>7.1717171717171722</v>
      </c>
    </row>
    <row r="224" spans="1:14" ht="24" customHeight="1" thickTop="1" thickBot="1" x14ac:dyDescent="0.25">
      <c r="A224" s="349" t="s">
        <v>568</v>
      </c>
      <c r="B224" s="349" t="s">
        <v>1</v>
      </c>
      <c r="C224" s="12">
        <f>SUM(C221:C223)</f>
        <v>40</v>
      </c>
      <c r="D224" s="80">
        <f t="shared" ref="D224:J224" si="22">SUM(D221:D223)</f>
        <v>128</v>
      </c>
      <c r="E224" s="80">
        <f t="shared" si="22"/>
        <v>95</v>
      </c>
      <c r="F224" s="80">
        <f t="shared" si="22"/>
        <v>16</v>
      </c>
      <c r="G224" s="80">
        <f t="shared" si="22"/>
        <v>16</v>
      </c>
      <c r="H224" s="80">
        <f t="shared" si="22"/>
        <v>290</v>
      </c>
      <c r="I224" s="80">
        <f t="shared" si="22"/>
        <v>0</v>
      </c>
      <c r="J224" s="80">
        <f t="shared" si="22"/>
        <v>585</v>
      </c>
      <c r="K224" s="80">
        <f t="shared" si="15"/>
        <v>295</v>
      </c>
      <c r="L224" s="80">
        <f t="shared" si="16"/>
        <v>1045</v>
      </c>
      <c r="M224" s="81">
        <f t="shared" si="17"/>
        <v>3.5423728813559321</v>
      </c>
      <c r="N224" s="81">
        <f t="shared" si="18"/>
        <v>7.0847457627118642</v>
      </c>
    </row>
    <row r="225" spans="1:14" ht="14.25" thickTop="1" thickBot="1" x14ac:dyDescent="0.25">
      <c r="A225" s="495" t="s">
        <v>174</v>
      </c>
      <c r="B225" s="495" t="s">
        <v>1</v>
      </c>
      <c r="C225" s="108">
        <f>+C224+C220+C213+C208+C199+C190+C184+C178+C173+C165+C160+C152+C147</f>
        <v>2231</v>
      </c>
      <c r="D225" s="108">
        <f t="shared" ref="D225:I225" si="23">+D224+D220+D213+D208+D199+D190+D184+D178+D173+D165+D160+D152+D147</f>
        <v>3966</v>
      </c>
      <c r="E225" s="108">
        <f t="shared" si="23"/>
        <v>3483</v>
      </c>
      <c r="F225" s="108">
        <f t="shared" si="23"/>
        <v>1360</v>
      </c>
      <c r="G225" s="108">
        <f t="shared" si="23"/>
        <v>844</v>
      </c>
      <c r="H225" s="108">
        <f t="shared" si="23"/>
        <v>1571</v>
      </c>
      <c r="I225" s="108">
        <f t="shared" si="23"/>
        <v>0</v>
      </c>
      <c r="J225" s="100">
        <f t="shared" si="19"/>
        <v>13455</v>
      </c>
      <c r="K225" s="100">
        <f t="shared" si="15"/>
        <v>11884</v>
      </c>
      <c r="L225" s="100">
        <f t="shared" si="16"/>
        <v>41032</v>
      </c>
      <c r="M225" s="81">
        <f t="shared" si="17"/>
        <v>3.452709525412319</v>
      </c>
      <c r="N225" s="81">
        <f t="shared" si="18"/>
        <v>6.905419050824638</v>
      </c>
    </row>
    <row r="226" spans="1:14" ht="13.5" thickTop="1" x14ac:dyDescent="0.2"/>
    <row r="228" spans="1:14" x14ac:dyDescent="0.2">
      <c r="A228" s="369" t="s">
        <v>569</v>
      </c>
      <c r="B228" s="369" t="s">
        <v>1</v>
      </c>
      <c r="C228" s="369" t="s">
        <v>1</v>
      </c>
      <c r="D228" s="369" t="s">
        <v>1</v>
      </c>
    </row>
    <row r="229" spans="1:14" ht="13.5" thickBot="1" x14ac:dyDescent="0.25">
      <c r="A229" s="369" t="s">
        <v>570</v>
      </c>
      <c r="B229" s="369" t="s">
        <v>1</v>
      </c>
      <c r="C229" s="369" t="s">
        <v>1</v>
      </c>
      <c r="D229" s="369" t="s">
        <v>1</v>
      </c>
    </row>
    <row r="230" spans="1:14" ht="14.25" thickTop="1" thickBot="1" x14ac:dyDescent="0.25">
      <c r="A230" s="349" t="s">
        <v>113</v>
      </c>
      <c r="B230" s="349" t="s">
        <v>480</v>
      </c>
      <c r="C230" s="349" t="s">
        <v>571</v>
      </c>
      <c r="D230" s="349" t="s">
        <v>1</v>
      </c>
    </row>
    <row r="231" spans="1:14" ht="14.25" thickTop="1" thickBot="1" x14ac:dyDescent="0.25">
      <c r="A231" s="349" t="s">
        <v>1</v>
      </c>
      <c r="B231" s="349" t="s">
        <v>1</v>
      </c>
      <c r="C231" s="12" t="s">
        <v>572</v>
      </c>
      <c r="D231" s="12" t="s">
        <v>573</v>
      </c>
    </row>
    <row r="232" spans="1:14" ht="14.25" thickTop="1" thickBot="1" x14ac:dyDescent="0.25">
      <c r="A232" s="12" t="s">
        <v>0</v>
      </c>
      <c r="B232" s="12" t="s">
        <v>10</v>
      </c>
      <c r="C232" s="81">
        <f>+M147</f>
        <v>3.4509466437177281</v>
      </c>
      <c r="D232" s="81">
        <f>+N147</f>
        <v>6.9018932874354562</v>
      </c>
    </row>
    <row r="233" spans="1:14" ht="14.25" thickTop="1" thickBot="1" x14ac:dyDescent="0.25">
      <c r="A233" s="12" t="s">
        <v>84</v>
      </c>
      <c r="B233" s="12" t="s">
        <v>11</v>
      </c>
      <c r="C233" s="81">
        <f>+M152</f>
        <v>3.2724795640326976</v>
      </c>
      <c r="D233" s="81">
        <f>+N152</f>
        <v>6.5449591280653951</v>
      </c>
    </row>
    <row r="234" spans="1:14" ht="14.25" thickTop="1" thickBot="1" x14ac:dyDescent="0.25">
      <c r="A234" s="12" t="s">
        <v>85</v>
      </c>
      <c r="B234" s="12" t="s">
        <v>12</v>
      </c>
      <c r="C234" s="81">
        <f>+M160</f>
        <v>3.8587443946188342</v>
      </c>
      <c r="D234" s="81">
        <f>+N160</f>
        <v>7.7174887892376685</v>
      </c>
    </row>
    <row r="235" spans="1:14" ht="14.25" thickTop="1" thickBot="1" x14ac:dyDescent="0.25">
      <c r="A235" s="12" t="s">
        <v>86</v>
      </c>
      <c r="B235" s="12" t="s">
        <v>13</v>
      </c>
      <c r="C235" s="81">
        <f>+M165</f>
        <v>2.9129287598944593</v>
      </c>
      <c r="D235" s="81">
        <f>+N165</f>
        <v>5.8258575197889186</v>
      </c>
    </row>
    <row r="236" spans="1:14" ht="14.25" thickTop="1" thickBot="1" x14ac:dyDescent="0.25">
      <c r="A236" s="12" t="s">
        <v>87</v>
      </c>
      <c r="B236" s="12" t="s">
        <v>14</v>
      </c>
      <c r="C236" s="81">
        <f>+M173</f>
        <v>3.9948453608247423</v>
      </c>
      <c r="D236" s="81">
        <f>+N173</f>
        <v>7.9896907216494846</v>
      </c>
    </row>
    <row r="237" spans="1:14" ht="14.25" thickTop="1" thickBot="1" x14ac:dyDescent="0.25">
      <c r="A237" s="12" t="s">
        <v>88</v>
      </c>
      <c r="B237" s="12" t="s">
        <v>15</v>
      </c>
      <c r="C237" s="81">
        <f>+M178</f>
        <v>4.1043024771838335</v>
      </c>
      <c r="D237" s="81">
        <f>+N178</f>
        <v>8.2086049543676669</v>
      </c>
    </row>
    <row r="238" spans="1:14" ht="14.25" thickTop="1" thickBot="1" x14ac:dyDescent="0.25">
      <c r="A238" s="12" t="s">
        <v>89</v>
      </c>
      <c r="B238" s="12" t="s">
        <v>16</v>
      </c>
      <c r="C238" s="81">
        <f>+M184</f>
        <v>3.3624999999999998</v>
      </c>
      <c r="D238" s="81">
        <f>+N184</f>
        <v>6.7249999999999996</v>
      </c>
    </row>
    <row r="239" spans="1:14" ht="25.5" thickTop="1" thickBot="1" x14ac:dyDescent="0.25">
      <c r="A239" s="12" t="s">
        <v>120</v>
      </c>
      <c r="B239" s="12" t="s">
        <v>17</v>
      </c>
      <c r="C239" s="81">
        <f>+M190</f>
        <v>3.8516902944383862</v>
      </c>
      <c r="D239" s="81">
        <f>+N190</f>
        <v>7.7033805888767724</v>
      </c>
    </row>
    <row r="240" spans="1:14" ht="14.25" thickTop="1" thickBot="1" x14ac:dyDescent="0.25">
      <c r="A240" s="12" t="s">
        <v>119</v>
      </c>
      <c r="B240" s="12" t="s">
        <v>18</v>
      </c>
      <c r="C240" s="81">
        <f>+M199</f>
        <v>3.0145695364238412</v>
      </c>
      <c r="D240" s="81">
        <f>+N199</f>
        <v>6.0291390728476824</v>
      </c>
    </row>
    <row r="241" spans="1:11" ht="14.25" thickTop="1" thickBot="1" x14ac:dyDescent="0.25">
      <c r="A241" s="12" t="s">
        <v>121</v>
      </c>
      <c r="B241" s="12" t="s">
        <v>19</v>
      </c>
      <c r="C241" s="81">
        <f>+M208</f>
        <v>2.8330882352941176</v>
      </c>
      <c r="D241" s="81">
        <f>+N208</f>
        <v>5.6661764705882351</v>
      </c>
    </row>
    <row r="242" spans="1:11" ht="14.25" thickTop="1" thickBot="1" x14ac:dyDescent="0.25">
      <c r="A242" s="12" t="s">
        <v>122</v>
      </c>
      <c r="B242" s="12" t="s">
        <v>20</v>
      </c>
      <c r="C242" s="81">
        <f>+M213</f>
        <v>3.0345454545454547</v>
      </c>
      <c r="D242" s="81">
        <f>+N213</f>
        <v>6.0690909090909093</v>
      </c>
    </row>
    <row r="243" spans="1:11" ht="14.25" thickTop="1" thickBot="1" x14ac:dyDescent="0.25">
      <c r="A243" s="12" t="s">
        <v>70</v>
      </c>
      <c r="B243" s="12" t="s">
        <v>23</v>
      </c>
      <c r="C243" s="81">
        <f>+M220</f>
        <v>3.5873702422145328</v>
      </c>
      <c r="D243" s="81">
        <f>+N220</f>
        <v>7.1747404844290656</v>
      </c>
    </row>
    <row r="244" spans="1:11" ht="14.25" thickTop="1" thickBot="1" x14ac:dyDescent="0.25">
      <c r="A244" s="12" t="s">
        <v>123</v>
      </c>
      <c r="B244" s="12" t="s">
        <v>24</v>
      </c>
      <c r="C244" s="81">
        <f>+M224</f>
        <v>3.5423728813559321</v>
      </c>
      <c r="D244" s="81">
        <f>+N224</f>
        <v>7.0847457627118642</v>
      </c>
    </row>
    <row r="245" spans="1:11" ht="14.25" thickTop="1" thickBot="1" x14ac:dyDescent="0.25">
      <c r="A245" s="349" t="s">
        <v>485</v>
      </c>
      <c r="B245" s="349" t="s">
        <v>1</v>
      </c>
      <c r="C245" s="81">
        <f>+M225</f>
        <v>3.452709525412319</v>
      </c>
      <c r="D245" s="81">
        <f>+N225</f>
        <v>6.905419050824638</v>
      </c>
    </row>
    <row r="248" spans="1:11" ht="15" x14ac:dyDescent="0.25">
      <c r="A248" s="2" t="s">
        <v>574</v>
      </c>
    </row>
    <row r="249" spans="1:11" ht="15" x14ac:dyDescent="0.25">
      <c r="A249" s="484" t="s">
        <v>575</v>
      </c>
      <c r="B249" s="484" t="s">
        <v>1</v>
      </c>
      <c r="C249" s="484" t="s">
        <v>1</v>
      </c>
      <c r="D249" s="484" t="s">
        <v>1</v>
      </c>
      <c r="E249" s="484" t="s">
        <v>1</v>
      </c>
      <c r="F249" s="484" t="s">
        <v>1</v>
      </c>
    </row>
    <row r="250" spans="1:11" ht="12.75" customHeight="1" x14ac:dyDescent="0.2">
      <c r="A250" s="369" t="s">
        <v>576</v>
      </c>
      <c r="B250" s="369"/>
      <c r="C250" s="369"/>
      <c r="D250" s="369"/>
      <c r="E250" s="369"/>
      <c r="F250" s="369"/>
      <c r="G250" s="369"/>
      <c r="H250" s="369"/>
      <c r="I250" s="369"/>
      <c r="J250" s="369"/>
      <c r="K250" s="157"/>
    </row>
    <row r="251" spans="1:11" ht="13.5" customHeight="1" thickBot="1" x14ac:dyDescent="0.25">
      <c r="A251" s="364" t="s">
        <v>577</v>
      </c>
      <c r="B251" s="364"/>
      <c r="C251" s="364"/>
      <c r="D251" s="364"/>
      <c r="E251" s="364"/>
      <c r="F251" s="364"/>
      <c r="G251" s="364"/>
      <c r="H251" s="364"/>
      <c r="I251" s="364"/>
      <c r="J251" s="364"/>
      <c r="K251" s="157"/>
    </row>
    <row r="252" spans="1:11" ht="61.5" customHeight="1" thickTop="1" thickBot="1" x14ac:dyDescent="0.25">
      <c r="A252" s="349" t="s">
        <v>200</v>
      </c>
      <c r="B252" s="349" t="s">
        <v>578</v>
      </c>
      <c r="C252" s="349" t="s">
        <v>1</v>
      </c>
      <c r="D252" s="349" t="s">
        <v>1</v>
      </c>
      <c r="E252" s="349" t="s">
        <v>579</v>
      </c>
      <c r="F252" s="349" t="s">
        <v>580</v>
      </c>
      <c r="G252" s="12" t="s">
        <v>581</v>
      </c>
      <c r="H252" s="12" t="s">
        <v>582</v>
      </c>
      <c r="I252" s="12" t="s">
        <v>583</v>
      </c>
      <c r="J252" s="349" t="s">
        <v>584</v>
      </c>
    </row>
    <row r="253" spans="1:11" ht="13.5" thickTop="1" x14ac:dyDescent="0.2">
      <c r="A253" s="5" t="s">
        <v>0</v>
      </c>
      <c r="B253" s="481" t="s">
        <v>1000</v>
      </c>
      <c r="C253" s="481"/>
      <c r="D253" s="481"/>
      <c r="E253" s="267">
        <v>47</v>
      </c>
      <c r="F253" s="317">
        <v>47</v>
      </c>
      <c r="G253" s="321">
        <v>1</v>
      </c>
      <c r="H253" s="5">
        <v>2010</v>
      </c>
      <c r="I253" s="296">
        <v>2010</v>
      </c>
      <c r="J253" s="5">
        <v>2016</v>
      </c>
    </row>
    <row r="254" spans="1:11" x14ac:dyDescent="0.2">
      <c r="A254" s="5" t="s">
        <v>84</v>
      </c>
      <c r="B254" s="480" t="s">
        <v>1001</v>
      </c>
      <c r="C254" s="480"/>
      <c r="D254" s="480"/>
      <c r="E254" s="267">
        <v>75</v>
      </c>
      <c r="F254" s="317">
        <v>75</v>
      </c>
      <c r="G254" s="321">
        <v>1</v>
      </c>
      <c r="H254" s="5">
        <v>2016</v>
      </c>
      <c r="I254" s="296">
        <v>2016</v>
      </c>
      <c r="J254" s="5">
        <v>2016</v>
      </c>
    </row>
    <row r="255" spans="1:11" x14ac:dyDescent="0.2">
      <c r="A255" s="5" t="s">
        <v>85</v>
      </c>
      <c r="B255" s="480" t="s">
        <v>1002</v>
      </c>
      <c r="C255" s="480"/>
      <c r="D255" s="480"/>
      <c r="E255" s="267">
        <v>52</v>
      </c>
      <c r="F255" s="317">
        <v>52</v>
      </c>
      <c r="G255" s="321">
        <v>1</v>
      </c>
      <c r="H255" s="5">
        <v>2010</v>
      </c>
      <c r="I255" s="5">
        <v>2010</v>
      </c>
      <c r="J255" s="5">
        <v>2015</v>
      </c>
    </row>
    <row r="256" spans="1:11" ht="12.75" customHeight="1" x14ac:dyDescent="0.2">
      <c r="A256" s="5" t="s">
        <v>86</v>
      </c>
      <c r="B256" s="480" t="s">
        <v>1003</v>
      </c>
      <c r="C256" s="480"/>
      <c r="D256" s="480"/>
      <c r="E256" s="267">
        <v>48</v>
      </c>
      <c r="F256" s="317">
        <v>48</v>
      </c>
      <c r="G256" s="317">
        <v>1</v>
      </c>
      <c r="H256" s="5">
        <v>2010</v>
      </c>
      <c r="I256" s="296">
        <v>2010</v>
      </c>
      <c r="J256" s="5">
        <v>2015</v>
      </c>
    </row>
    <row r="257" spans="1:11" ht="13.5" thickBot="1" x14ac:dyDescent="0.25">
      <c r="A257" s="5" t="s">
        <v>87</v>
      </c>
      <c r="B257" s="480" t="s">
        <v>1004</v>
      </c>
      <c r="C257" s="480"/>
      <c r="D257" s="480"/>
      <c r="E257" s="267">
        <v>33</v>
      </c>
      <c r="F257" s="317">
        <v>33</v>
      </c>
      <c r="G257" s="317">
        <v>1</v>
      </c>
      <c r="H257" s="296">
        <v>2016</v>
      </c>
      <c r="I257" s="296">
        <v>2016</v>
      </c>
      <c r="J257" s="5">
        <v>2016</v>
      </c>
    </row>
    <row r="258" spans="1:11" ht="14.25" thickTop="1" thickBot="1" x14ac:dyDescent="0.25">
      <c r="A258" s="349" t="s">
        <v>22</v>
      </c>
      <c r="B258" s="349" t="s">
        <v>207</v>
      </c>
      <c r="C258" s="349" t="s">
        <v>1</v>
      </c>
      <c r="D258" s="349" t="s">
        <v>1</v>
      </c>
      <c r="E258" s="399">
        <f>SUM(E253:E257)</f>
        <v>255</v>
      </c>
      <c r="F258" s="82">
        <f>SUM(F253:F257)</f>
        <v>255</v>
      </c>
      <c r="G258" s="82">
        <f>SUM(G253:G257)</f>
        <v>5</v>
      </c>
      <c r="H258" s="358"/>
      <c r="I258" s="359"/>
      <c r="J258" s="360"/>
    </row>
    <row r="259" spans="1:11" ht="14.25" thickTop="1" thickBot="1" x14ac:dyDescent="0.25">
      <c r="A259" s="349" t="s">
        <v>22</v>
      </c>
      <c r="B259" s="349" t="s">
        <v>585</v>
      </c>
      <c r="C259" s="349" t="s">
        <v>1</v>
      </c>
      <c r="D259" s="349" t="s">
        <v>1</v>
      </c>
      <c r="E259" s="85"/>
      <c r="F259" s="349" t="s">
        <v>586</v>
      </c>
      <c r="G259" s="349" t="s">
        <v>587</v>
      </c>
      <c r="H259" s="485"/>
      <c r="I259" s="486"/>
      <c r="J259" s="487"/>
    </row>
    <row r="260" spans="1:11" ht="14.25" thickTop="1" thickBot="1" x14ac:dyDescent="0.25">
      <c r="A260" s="349" t="s">
        <v>22</v>
      </c>
      <c r="B260" s="349" t="s">
        <v>22</v>
      </c>
      <c r="C260" s="349" t="s">
        <v>1</v>
      </c>
      <c r="D260" s="349" t="s">
        <v>1</v>
      </c>
      <c r="E260" s="85"/>
      <c r="F260" s="372">
        <f>+F258/E258*100</f>
        <v>100</v>
      </c>
      <c r="G260" s="372">
        <f>+G258/100</f>
        <v>0.05</v>
      </c>
      <c r="H260" s="361"/>
      <c r="I260" s="362"/>
      <c r="J260" s="363"/>
    </row>
    <row r="261" spans="1:11" ht="13.5" thickTop="1" x14ac:dyDescent="0.2"/>
    <row r="262" spans="1:11" x14ac:dyDescent="0.2">
      <c r="A262" s="369" t="s">
        <v>588</v>
      </c>
      <c r="B262" s="369" t="s">
        <v>1</v>
      </c>
      <c r="C262" s="369" t="s">
        <v>1</v>
      </c>
      <c r="D262" s="369" t="s">
        <v>1</v>
      </c>
      <c r="E262" s="369" t="s">
        <v>1</v>
      </c>
      <c r="F262" s="369" t="s">
        <v>1</v>
      </c>
      <c r="G262" s="369" t="s">
        <v>1</v>
      </c>
      <c r="H262" s="369" t="s">
        <v>1</v>
      </c>
      <c r="I262" s="369" t="s">
        <v>1</v>
      </c>
      <c r="J262" s="369" t="s">
        <v>1</v>
      </c>
      <c r="K262" s="369" t="s">
        <v>1</v>
      </c>
    </row>
    <row r="263" spans="1:11" ht="13.5" thickBot="1" x14ac:dyDescent="0.25">
      <c r="A263" s="369" t="s">
        <v>589</v>
      </c>
      <c r="B263" s="369" t="s">
        <v>1</v>
      </c>
      <c r="C263" s="369" t="s">
        <v>1</v>
      </c>
      <c r="D263" s="369" t="s">
        <v>1</v>
      </c>
      <c r="E263" s="369" t="s">
        <v>1</v>
      </c>
      <c r="F263" s="369" t="s">
        <v>1</v>
      </c>
      <c r="G263" s="369" t="s">
        <v>1</v>
      </c>
      <c r="H263" s="369" t="s">
        <v>1</v>
      </c>
      <c r="I263" s="369" t="s">
        <v>1</v>
      </c>
      <c r="J263" s="369" t="s">
        <v>1</v>
      </c>
      <c r="K263" s="369" t="s">
        <v>1</v>
      </c>
    </row>
    <row r="264" spans="1:11" ht="68.25" customHeight="1" thickTop="1" thickBot="1" x14ac:dyDescent="0.25">
      <c r="A264" s="349" t="s">
        <v>200</v>
      </c>
      <c r="B264" s="349" t="s">
        <v>578</v>
      </c>
      <c r="C264" s="349" t="s">
        <v>1</v>
      </c>
      <c r="D264" s="349" t="s">
        <v>1</v>
      </c>
      <c r="E264" s="349" t="s">
        <v>579</v>
      </c>
      <c r="F264" s="349" t="s">
        <v>580</v>
      </c>
      <c r="G264" s="12" t="s">
        <v>581</v>
      </c>
      <c r="H264" s="118" t="s">
        <v>582</v>
      </c>
      <c r="I264" s="118" t="s">
        <v>583</v>
      </c>
      <c r="J264" s="349" t="s">
        <v>584</v>
      </c>
    </row>
    <row r="265" spans="1:11" ht="13.5" thickTop="1" x14ac:dyDescent="0.2">
      <c r="A265" s="87">
        <v>1</v>
      </c>
      <c r="B265" s="449"/>
      <c r="C265" s="449"/>
      <c r="D265" s="449"/>
      <c r="E265" s="5"/>
      <c r="F265" s="5"/>
      <c r="G265" s="5"/>
      <c r="H265" s="126"/>
      <c r="I265" s="126"/>
      <c r="J265" s="128"/>
      <c r="K265" s="324" t="s">
        <v>1015</v>
      </c>
    </row>
    <row r="266" spans="1:11" x14ac:dyDescent="0.2">
      <c r="A266" s="88">
        <v>2</v>
      </c>
      <c r="B266" s="449"/>
      <c r="C266" s="449"/>
      <c r="D266" s="449"/>
      <c r="E266" s="5"/>
      <c r="F266" s="5"/>
      <c r="G266" s="5"/>
      <c r="H266" s="126"/>
      <c r="I266" s="126"/>
      <c r="J266" s="128"/>
    </row>
    <row r="267" spans="1:11" ht="13.5" thickBot="1" x14ac:dyDescent="0.25">
      <c r="A267" s="88">
        <v>3</v>
      </c>
      <c r="B267" s="449"/>
      <c r="C267" s="449"/>
      <c r="D267" s="449"/>
      <c r="E267" s="5"/>
      <c r="F267" s="5"/>
      <c r="G267" s="5"/>
      <c r="H267" s="126"/>
      <c r="I267" s="126"/>
      <c r="J267" s="128"/>
    </row>
    <row r="268" spans="1:11" ht="14.25" thickTop="1" thickBot="1" x14ac:dyDescent="0.25">
      <c r="A268" s="349" t="s">
        <v>22</v>
      </c>
      <c r="B268" s="349" t="s">
        <v>207</v>
      </c>
      <c r="C268" s="349" t="s">
        <v>1</v>
      </c>
      <c r="D268" s="349" t="s">
        <v>1</v>
      </c>
      <c r="E268" s="349">
        <f>SUM(E265:E267)</f>
        <v>0</v>
      </c>
      <c r="F268" s="80">
        <f>SUM(F265:F267)</f>
        <v>0</v>
      </c>
      <c r="G268" s="80">
        <f>SUM(G265:G267)</f>
        <v>0</v>
      </c>
      <c r="H268" s="358"/>
      <c r="I268" s="359"/>
      <c r="J268" s="360"/>
    </row>
    <row r="269" spans="1:11" ht="14.25" thickTop="1" thickBot="1" x14ac:dyDescent="0.25">
      <c r="A269" s="349" t="s">
        <v>22</v>
      </c>
      <c r="B269" s="349" t="s">
        <v>585</v>
      </c>
      <c r="C269" s="349" t="s">
        <v>1</v>
      </c>
      <c r="D269" s="349" t="s">
        <v>1</v>
      </c>
      <c r="E269" s="85"/>
      <c r="F269" s="349" t="s">
        <v>586</v>
      </c>
      <c r="G269" s="349" t="s">
        <v>587</v>
      </c>
      <c r="H269" s="485"/>
      <c r="I269" s="486"/>
      <c r="J269" s="487"/>
    </row>
    <row r="270" spans="1:11" ht="14.25" thickTop="1" thickBot="1" x14ac:dyDescent="0.25">
      <c r="A270" s="349" t="s">
        <v>22</v>
      </c>
      <c r="B270" s="349" t="s">
        <v>22</v>
      </c>
      <c r="C270" s="349" t="s">
        <v>1</v>
      </c>
      <c r="D270" s="349" t="s">
        <v>1</v>
      </c>
      <c r="E270" s="85"/>
      <c r="F270" s="372" t="e">
        <f>+F268/E268*100</f>
        <v>#DIV/0!</v>
      </c>
      <c r="G270" s="372" t="e">
        <f>+G268/E268*100</f>
        <v>#DIV/0!</v>
      </c>
      <c r="H270" s="361"/>
      <c r="I270" s="362"/>
      <c r="J270" s="363"/>
    </row>
    <row r="271" spans="1:11" ht="13.5" thickTop="1" x14ac:dyDescent="0.2"/>
    <row r="272" spans="1:11" x14ac:dyDescent="0.2">
      <c r="A272" s="369" t="s">
        <v>590</v>
      </c>
      <c r="B272" s="369" t="s">
        <v>1</v>
      </c>
      <c r="C272" s="369" t="s">
        <v>1</v>
      </c>
      <c r="D272" s="369" t="s">
        <v>1</v>
      </c>
      <c r="E272" s="369" t="s">
        <v>1</v>
      </c>
      <c r="F272" s="369" t="s">
        <v>1</v>
      </c>
      <c r="G272" s="369" t="s">
        <v>1</v>
      </c>
      <c r="H272" s="369" t="s">
        <v>1</v>
      </c>
      <c r="I272" s="369" t="s">
        <v>1</v>
      </c>
      <c r="J272" s="369" t="s">
        <v>1</v>
      </c>
      <c r="K272" s="369" t="s">
        <v>1</v>
      </c>
    </row>
    <row r="273" spans="1:11" ht="13.5" thickBot="1" x14ac:dyDescent="0.25">
      <c r="A273" s="369" t="s">
        <v>591</v>
      </c>
      <c r="B273" s="369" t="s">
        <v>1</v>
      </c>
      <c r="C273" s="369" t="s">
        <v>1</v>
      </c>
      <c r="D273" s="369" t="s">
        <v>1</v>
      </c>
      <c r="E273" s="369" t="s">
        <v>1</v>
      </c>
      <c r="F273" s="369" t="s">
        <v>1</v>
      </c>
      <c r="G273" s="369" t="s">
        <v>1</v>
      </c>
      <c r="H273" s="369" t="s">
        <v>1</v>
      </c>
      <c r="I273" s="369" t="s">
        <v>1</v>
      </c>
      <c r="J273" s="369" t="s">
        <v>1</v>
      </c>
      <c r="K273" s="369" t="s">
        <v>1</v>
      </c>
    </row>
    <row r="274" spans="1:11" ht="63" customHeight="1" thickTop="1" thickBot="1" x14ac:dyDescent="0.25">
      <c r="A274" s="349" t="s">
        <v>200</v>
      </c>
      <c r="B274" s="349" t="s">
        <v>578</v>
      </c>
      <c r="C274" s="349" t="s">
        <v>1</v>
      </c>
      <c r="D274" s="349" t="s">
        <v>1</v>
      </c>
      <c r="E274" s="349" t="s">
        <v>579</v>
      </c>
      <c r="F274" s="349" t="s">
        <v>580</v>
      </c>
      <c r="G274" s="12" t="s">
        <v>581</v>
      </c>
      <c r="H274" s="12" t="s">
        <v>582</v>
      </c>
      <c r="I274" s="12" t="s">
        <v>583</v>
      </c>
      <c r="J274" s="349" t="s">
        <v>584</v>
      </c>
    </row>
    <row r="275" spans="1:11" ht="13.5" thickTop="1" x14ac:dyDescent="0.2">
      <c r="A275" s="5" t="s">
        <v>0</v>
      </c>
      <c r="B275" s="449"/>
      <c r="C275" s="449"/>
      <c r="D275" s="449"/>
      <c r="E275" s="5"/>
      <c r="F275" s="5"/>
      <c r="G275" s="5"/>
      <c r="H275" s="5"/>
      <c r="I275" s="5"/>
      <c r="J275" s="128"/>
    </row>
    <row r="276" spans="1:11" x14ac:dyDescent="0.2">
      <c r="A276" s="5" t="s">
        <v>84</v>
      </c>
      <c r="B276" s="449"/>
      <c r="C276" s="449"/>
      <c r="D276" s="449"/>
      <c r="E276" s="5"/>
      <c r="F276" s="5"/>
      <c r="G276" s="5"/>
      <c r="H276" s="5"/>
      <c r="I276" s="5"/>
      <c r="J276" s="128"/>
      <c r="K276" s="324" t="s">
        <v>1015</v>
      </c>
    </row>
    <row r="277" spans="1:11" ht="13.5" thickBot="1" x14ac:dyDescent="0.25">
      <c r="A277" s="5" t="s">
        <v>85</v>
      </c>
      <c r="B277" s="449"/>
      <c r="C277" s="449"/>
      <c r="D277" s="449"/>
      <c r="E277" s="5"/>
      <c r="F277" s="5"/>
      <c r="G277" s="5"/>
      <c r="H277" s="5"/>
      <c r="I277" s="5"/>
      <c r="J277" s="128"/>
    </row>
    <row r="278" spans="1:11" ht="14.25" thickTop="1" thickBot="1" x14ac:dyDescent="0.25">
      <c r="A278" s="349" t="s">
        <v>22</v>
      </c>
      <c r="B278" s="349" t="s">
        <v>207</v>
      </c>
      <c r="C278" s="349" t="s">
        <v>1</v>
      </c>
      <c r="D278" s="349" t="s">
        <v>1</v>
      </c>
      <c r="E278" s="399">
        <f>SUM(E275:E277)</f>
        <v>0</v>
      </c>
      <c r="F278" s="80">
        <f>SUM(F275:F277)</f>
        <v>0</v>
      </c>
      <c r="G278" s="80">
        <f>SUM(G275:G277)</f>
        <v>0</v>
      </c>
      <c r="H278" s="85"/>
      <c r="I278" s="85"/>
      <c r="J278" s="85"/>
    </row>
    <row r="279" spans="1:11" ht="14.25" thickTop="1" thickBot="1" x14ac:dyDescent="0.25">
      <c r="A279" s="349" t="s">
        <v>22</v>
      </c>
      <c r="B279" s="349" t="s">
        <v>585</v>
      </c>
      <c r="C279" s="349" t="s">
        <v>1</v>
      </c>
      <c r="D279" s="349" t="s">
        <v>1</v>
      </c>
      <c r="E279" s="85"/>
      <c r="F279" s="349" t="s">
        <v>586</v>
      </c>
      <c r="G279" s="349" t="s">
        <v>587</v>
      </c>
      <c r="H279" s="85"/>
      <c r="I279" s="85"/>
      <c r="J279" s="85"/>
    </row>
    <row r="280" spans="1:11" ht="14.25" thickTop="1" thickBot="1" x14ac:dyDescent="0.25">
      <c r="A280" s="349" t="s">
        <v>22</v>
      </c>
      <c r="B280" s="349" t="s">
        <v>22</v>
      </c>
      <c r="C280" s="349" t="s">
        <v>1</v>
      </c>
      <c r="D280" s="349" t="s">
        <v>1</v>
      </c>
      <c r="E280" s="85"/>
      <c r="F280" s="496" t="e">
        <f>F278/E278*100</f>
        <v>#DIV/0!</v>
      </c>
      <c r="G280" s="116" t="e">
        <f>G278/E278*100</f>
        <v>#DIV/0!</v>
      </c>
      <c r="H280" s="85"/>
      <c r="I280" s="85"/>
      <c r="J280" s="85"/>
    </row>
    <row r="281" spans="1:11" ht="13.5" thickTop="1" x14ac:dyDescent="0.2"/>
    <row r="282" spans="1:11" ht="15" x14ac:dyDescent="0.25">
      <c r="A282" s="2" t="s">
        <v>592</v>
      </c>
    </row>
    <row r="283" spans="1:11" ht="15" x14ac:dyDescent="0.25">
      <c r="A283" s="484" t="s">
        <v>593</v>
      </c>
      <c r="B283" s="484" t="s">
        <v>1</v>
      </c>
      <c r="C283" s="484" t="s">
        <v>1</v>
      </c>
      <c r="D283" s="484" t="s">
        <v>1</v>
      </c>
      <c r="E283" s="484" t="s">
        <v>1</v>
      </c>
      <c r="F283" s="484" t="s">
        <v>1</v>
      </c>
    </row>
    <row r="285" spans="1:11" x14ac:dyDescent="0.2">
      <c r="A285" s="369" t="s">
        <v>594</v>
      </c>
      <c r="B285" s="369" t="s">
        <v>1</v>
      </c>
      <c r="C285" s="369" t="s">
        <v>1</v>
      </c>
      <c r="D285" s="369" t="s">
        <v>1</v>
      </c>
      <c r="E285" s="369" t="s">
        <v>1</v>
      </c>
      <c r="F285" s="369" t="s">
        <v>1</v>
      </c>
    </row>
    <row r="286" spans="1:11" ht="13.5" thickBot="1" x14ac:dyDescent="0.25">
      <c r="A286" s="369" t="s">
        <v>595</v>
      </c>
      <c r="B286" s="369" t="s">
        <v>1</v>
      </c>
      <c r="C286" s="369" t="s">
        <v>1</v>
      </c>
      <c r="D286" s="369" t="s">
        <v>1</v>
      </c>
      <c r="E286" s="369" t="s">
        <v>1</v>
      </c>
      <c r="F286" s="369" t="s">
        <v>1</v>
      </c>
    </row>
    <row r="287" spans="1:11" ht="20.100000000000001" customHeight="1" thickTop="1" thickBot="1" x14ac:dyDescent="0.25">
      <c r="A287" s="12" t="s">
        <v>113</v>
      </c>
      <c r="B287" s="349" t="s">
        <v>596</v>
      </c>
      <c r="C287" s="349" t="s">
        <v>1</v>
      </c>
      <c r="D287" s="349" t="s">
        <v>1</v>
      </c>
      <c r="E287" s="349" t="s">
        <v>1</v>
      </c>
      <c r="F287" s="12" t="s">
        <v>174</v>
      </c>
    </row>
    <row r="288" spans="1:11" ht="13.5" thickTop="1" x14ac:dyDescent="0.2">
      <c r="A288" s="5" t="s">
        <v>0</v>
      </c>
      <c r="B288" s="449" t="s">
        <v>597</v>
      </c>
      <c r="C288" s="449" t="s">
        <v>1</v>
      </c>
      <c r="D288" s="449" t="s">
        <v>1</v>
      </c>
      <c r="E288" s="449" t="s">
        <v>1</v>
      </c>
      <c r="F288" s="317"/>
    </row>
    <row r="289" spans="1:6" x14ac:dyDescent="0.2">
      <c r="A289" s="5" t="s">
        <v>84</v>
      </c>
      <c r="B289" s="449" t="s">
        <v>598</v>
      </c>
      <c r="C289" s="449" t="s">
        <v>1</v>
      </c>
      <c r="D289" s="449" t="s">
        <v>1</v>
      </c>
      <c r="E289" s="449" t="s">
        <v>1</v>
      </c>
      <c r="F289" s="317"/>
    </row>
    <row r="290" spans="1:6" x14ac:dyDescent="0.2">
      <c r="A290" s="5" t="s">
        <v>85</v>
      </c>
      <c r="B290" s="449" t="s">
        <v>599</v>
      </c>
      <c r="C290" s="449" t="s">
        <v>1</v>
      </c>
      <c r="D290" s="449" t="s">
        <v>1</v>
      </c>
      <c r="E290" s="449" t="s">
        <v>1</v>
      </c>
      <c r="F290" s="317"/>
    </row>
    <row r="291" spans="1:6" x14ac:dyDescent="0.2">
      <c r="A291" s="5" t="s">
        <v>86</v>
      </c>
      <c r="B291" s="449" t="s">
        <v>600</v>
      </c>
      <c r="C291" s="449" t="s">
        <v>1</v>
      </c>
      <c r="D291" s="449" t="s">
        <v>1</v>
      </c>
      <c r="E291" s="449" t="s">
        <v>1</v>
      </c>
      <c r="F291" s="317"/>
    </row>
    <row r="292" spans="1:6" x14ac:dyDescent="0.2">
      <c r="A292" s="5" t="s">
        <v>87</v>
      </c>
      <c r="B292" s="449" t="s">
        <v>601</v>
      </c>
      <c r="C292" s="449" t="s">
        <v>1</v>
      </c>
      <c r="D292" s="449" t="s">
        <v>1</v>
      </c>
      <c r="E292" s="449" t="s">
        <v>1</v>
      </c>
      <c r="F292" s="317"/>
    </row>
    <row r="293" spans="1:6" x14ac:dyDescent="0.2">
      <c r="A293" s="5" t="s">
        <v>88</v>
      </c>
      <c r="B293" s="449" t="s">
        <v>602</v>
      </c>
      <c r="C293" s="449" t="s">
        <v>1</v>
      </c>
      <c r="D293" s="449" t="s">
        <v>1</v>
      </c>
      <c r="E293" s="449" t="s">
        <v>1</v>
      </c>
      <c r="F293" s="317">
        <v>2</v>
      </c>
    </row>
    <row r="294" spans="1:6" x14ac:dyDescent="0.2">
      <c r="A294" s="5" t="s">
        <v>89</v>
      </c>
      <c r="B294" s="449" t="s">
        <v>603</v>
      </c>
      <c r="C294" s="449" t="s">
        <v>1</v>
      </c>
      <c r="D294" s="449" t="s">
        <v>1</v>
      </c>
      <c r="E294" s="449" t="s">
        <v>1</v>
      </c>
      <c r="F294" s="317"/>
    </row>
    <row r="295" spans="1:6" ht="13.5" thickBot="1" x14ac:dyDescent="0.25">
      <c r="A295" s="5" t="s">
        <v>120</v>
      </c>
      <c r="B295" s="449" t="s">
        <v>604</v>
      </c>
      <c r="C295" s="449" t="s">
        <v>1</v>
      </c>
      <c r="D295" s="449" t="s">
        <v>1</v>
      </c>
      <c r="E295" s="449" t="s">
        <v>1</v>
      </c>
      <c r="F295" s="317">
        <v>2</v>
      </c>
    </row>
    <row r="296" spans="1:6" ht="14.25" thickTop="1" thickBot="1" x14ac:dyDescent="0.25">
      <c r="A296" s="349" t="s">
        <v>492</v>
      </c>
      <c r="B296" s="349" t="s">
        <v>1</v>
      </c>
      <c r="C296" s="349" t="s">
        <v>1</v>
      </c>
      <c r="D296" s="349" t="s">
        <v>1</v>
      </c>
      <c r="E296" s="349" t="s">
        <v>1</v>
      </c>
      <c r="F296" s="349">
        <f>SUM(F288:F295)</f>
        <v>4</v>
      </c>
    </row>
    <row r="297" spans="1:6" ht="13.5" thickTop="1" x14ac:dyDescent="0.2">
      <c r="A297" s="5" t="s">
        <v>119</v>
      </c>
      <c r="B297" s="449" t="s">
        <v>605</v>
      </c>
      <c r="C297" s="449" t="s">
        <v>1</v>
      </c>
      <c r="D297" s="449" t="s">
        <v>1</v>
      </c>
      <c r="E297" s="449" t="s">
        <v>1</v>
      </c>
      <c r="F297" s="317"/>
    </row>
    <row r="298" spans="1:6" x14ac:dyDescent="0.2">
      <c r="A298" s="5" t="s">
        <v>121</v>
      </c>
      <c r="B298" s="449" t="s">
        <v>606</v>
      </c>
      <c r="C298" s="449" t="s">
        <v>1</v>
      </c>
      <c r="D298" s="449" t="s">
        <v>1</v>
      </c>
      <c r="E298" s="449" t="s">
        <v>1</v>
      </c>
      <c r="F298" s="317">
        <v>1</v>
      </c>
    </row>
    <row r="299" spans="1:6" x14ac:dyDescent="0.2">
      <c r="A299" s="5" t="s">
        <v>122</v>
      </c>
      <c r="B299" s="449" t="s">
        <v>607</v>
      </c>
      <c r="C299" s="449" t="s">
        <v>1</v>
      </c>
      <c r="D299" s="449" t="s">
        <v>1</v>
      </c>
      <c r="E299" s="449" t="s">
        <v>1</v>
      </c>
      <c r="F299" s="317"/>
    </row>
    <row r="300" spans="1:6" ht="13.5" thickBot="1" x14ac:dyDescent="0.25">
      <c r="A300" s="5" t="s">
        <v>70</v>
      </c>
      <c r="B300" s="449" t="s">
        <v>608</v>
      </c>
      <c r="C300" s="449" t="s">
        <v>1</v>
      </c>
      <c r="D300" s="449" t="s">
        <v>1</v>
      </c>
      <c r="E300" s="449" t="s">
        <v>1</v>
      </c>
      <c r="F300" s="317"/>
    </row>
    <row r="301" spans="1:6" ht="14.25" thickTop="1" thickBot="1" x14ac:dyDescent="0.25">
      <c r="A301" s="349" t="s">
        <v>497</v>
      </c>
      <c r="B301" s="349" t="s">
        <v>1</v>
      </c>
      <c r="C301" s="349" t="s">
        <v>1</v>
      </c>
      <c r="D301" s="349" t="s">
        <v>1</v>
      </c>
      <c r="E301" s="349" t="s">
        <v>1</v>
      </c>
      <c r="F301" s="349">
        <f>SUM(F297:F300)</f>
        <v>1</v>
      </c>
    </row>
    <row r="302" spans="1:6" ht="14.25" thickTop="1" thickBot="1" x14ac:dyDescent="0.25">
      <c r="A302" s="349" t="s">
        <v>174</v>
      </c>
      <c r="B302" s="349" t="s">
        <v>1</v>
      </c>
      <c r="C302" s="349" t="s">
        <v>1</v>
      </c>
      <c r="D302" s="349" t="s">
        <v>1</v>
      </c>
      <c r="E302" s="349" t="s">
        <v>1</v>
      </c>
      <c r="F302" s="349">
        <f>+F301+F296</f>
        <v>5</v>
      </c>
    </row>
    <row r="303" spans="1:6" ht="14.25" thickTop="1" thickBot="1" x14ac:dyDescent="0.25">
      <c r="A303" s="349" t="s">
        <v>585</v>
      </c>
      <c r="B303" s="349" t="s">
        <v>1</v>
      </c>
      <c r="C303" s="349" t="s">
        <v>1</v>
      </c>
      <c r="D303" s="349" t="s">
        <v>1</v>
      </c>
      <c r="E303" s="349" t="s">
        <v>1</v>
      </c>
      <c r="F303" s="349" t="s">
        <v>609</v>
      </c>
    </row>
    <row r="304" spans="1:6" ht="14.25" thickTop="1" thickBot="1" x14ac:dyDescent="0.25">
      <c r="A304" s="349" t="s">
        <v>22</v>
      </c>
      <c r="B304" s="349" t="s">
        <v>1</v>
      </c>
      <c r="C304" s="349" t="s">
        <v>1</v>
      </c>
      <c r="D304" s="349" t="s">
        <v>1</v>
      </c>
      <c r="E304" s="349" t="s">
        <v>1</v>
      </c>
      <c r="F304" s="425">
        <f>+F301/F302*100</f>
        <v>20</v>
      </c>
    </row>
    <row r="305" spans="1:19" s="117" customFormat="1" ht="13.5" thickTop="1" x14ac:dyDescent="0.2">
      <c r="A305" s="201"/>
      <c r="B305" s="201"/>
      <c r="C305" s="201"/>
      <c r="D305" s="201"/>
      <c r="E305" s="201"/>
      <c r="F305" s="214"/>
    </row>
    <row r="306" spans="1:19" x14ac:dyDescent="0.2">
      <c r="A306" s="369" t="s">
        <v>610</v>
      </c>
      <c r="B306" s="369"/>
      <c r="C306" s="369"/>
      <c r="D306" s="369"/>
      <c r="E306" s="369"/>
      <c r="F306" s="369"/>
      <c r="G306" s="369"/>
      <c r="H306" s="369"/>
      <c r="I306" s="369"/>
      <c r="J306" s="369"/>
      <c r="K306" s="369"/>
      <c r="L306" s="369"/>
      <c r="M306" s="369"/>
      <c r="N306" s="369"/>
      <c r="O306" s="369"/>
      <c r="P306" s="369"/>
      <c r="Q306" s="369"/>
      <c r="R306" s="369"/>
      <c r="S306" s="369"/>
    </row>
    <row r="307" spans="1:19" ht="13.5" customHeight="1" thickBot="1" x14ac:dyDescent="0.25">
      <c r="A307" s="364" t="s">
        <v>611</v>
      </c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4"/>
      <c r="O307" s="364"/>
      <c r="P307" s="364"/>
      <c r="Q307" s="364"/>
      <c r="R307" s="364"/>
      <c r="S307" s="364"/>
    </row>
    <row r="308" spans="1:19" ht="20.100000000000001" customHeight="1" thickTop="1" thickBot="1" x14ac:dyDescent="0.25">
      <c r="A308" s="349" t="s">
        <v>612</v>
      </c>
      <c r="B308" s="349" t="s">
        <v>613</v>
      </c>
      <c r="C308" s="349" t="s">
        <v>1</v>
      </c>
      <c r="D308" s="349" t="s">
        <v>1</v>
      </c>
      <c r="E308" s="349" t="s">
        <v>614</v>
      </c>
      <c r="F308" s="349" t="s">
        <v>1</v>
      </c>
      <c r="G308" s="349" t="s">
        <v>1</v>
      </c>
      <c r="H308" s="349" t="s">
        <v>618</v>
      </c>
      <c r="I308" s="349" t="s">
        <v>1</v>
      </c>
      <c r="J308" s="349" t="s">
        <v>619</v>
      </c>
      <c r="K308" s="349" t="s">
        <v>1</v>
      </c>
      <c r="L308" s="349" t="s">
        <v>620</v>
      </c>
      <c r="M308" s="349" t="s">
        <v>1</v>
      </c>
      <c r="N308" s="349" t="s">
        <v>919</v>
      </c>
      <c r="O308" s="349"/>
      <c r="P308" s="349" t="s">
        <v>920</v>
      </c>
      <c r="Q308" s="349"/>
      <c r="R308" s="349" t="s">
        <v>921</v>
      </c>
      <c r="S308" s="349"/>
    </row>
    <row r="309" spans="1:19" ht="30.75" customHeight="1" thickTop="1" thickBot="1" x14ac:dyDescent="0.25">
      <c r="A309" s="349" t="s">
        <v>1</v>
      </c>
      <c r="B309" s="349" t="s">
        <v>615</v>
      </c>
      <c r="C309" s="349" t="s">
        <v>616</v>
      </c>
      <c r="D309" s="349" t="s">
        <v>1</v>
      </c>
      <c r="E309" s="349" t="s">
        <v>615</v>
      </c>
      <c r="F309" s="349" t="s">
        <v>1</v>
      </c>
      <c r="G309" s="349" t="s">
        <v>617</v>
      </c>
      <c r="H309" s="349" t="s">
        <v>1</v>
      </c>
      <c r="I309" s="349" t="s">
        <v>1</v>
      </c>
      <c r="J309" s="349" t="s">
        <v>1</v>
      </c>
      <c r="K309" s="349" t="s">
        <v>1</v>
      </c>
      <c r="L309" s="349" t="s">
        <v>1</v>
      </c>
      <c r="M309" s="349" t="s">
        <v>1</v>
      </c>
      <c r="N309" s="349"/>
      <c r="O309" s="349"/>
      <c r="P309" s="349"/>
      <c r="Q309" s="349"/>
      <c r="R309" s="349"/>
      <c r="S309" s="349"/>
    </row>
    <row r="310" spans="1:19" ht="14.25" thickTop="1" thickBot="1" x14ac:dyDescent="0.25">
      <c r="A310" s="349">
        <f>+F302</f>
        <v>5</v>
      </c>
      <c r="B310" s="317">
        <v>5</v>
      </c>
      <c r="C310" s="449">
        <v>5</v>
      </c>
      <c r="D310" s="449"/>
      <c r="E310" s="449">
        <v>5</v>
      </c>
      <c r="F310" s="449"/>
      <c r="G310" s="317">
        <v>5</v>
      </c>
      <c r="H310" s="449">
        <v>0</v>
      </c>
      <c r="I310" s="449"/>
      <c r="J310" s="478">
        <v>0</v>
      </c>
      <c r="K310" s="478"/>
      <c r="L310" s="478">
        <v>0</v>
      </c>
      <c r="M310" s="478"/>
      <c r="N310" s="478">
        <v>0</v>
      </c>
      <c r="O310" s="478"/>
      <c r="P310" s="478">
        <v>0</v>
      </c>
      <c r="Q310" s="478"/>
      <c r="R310" s="478">
        <v>0</v>
      </c>
      <c r="S310" s="478"/>
    </row>
    <row r="311" spans="1:19" ht="14.25" thickTop="1" thickBot="1" x14ac:dyDescent="0.25">
      <c r="A311" s="349" t="s">
        <v>585</v>
      </c>
      <c r="B311" s="349" t="s">
        <v>1</v>
      </c>
      <c r="C311" s="349" t="s">
        <v>22</v>
      </c>
      <c r="D311" s="349" t="s">
        <v>1</v>
      </c>
      <c r="E311" s="349" t="s">
        <v>1</v>
      </c>
      <c r="F311" s="349" t="s">
        <v>1</v>
      </c>
      <c r="G311" s="349" t="s">
        <v>1</v>
      </c>
      <c r="H311" s="372">
        <f>+H310/A310*100</f>
        <v>0</v>
      </c>
      <c r="I311" s="372" t="s">
        <v>1</v>
      </c>
    </row>
    <row r="313" spans="1:19" ht="20.100000000000001" customHeight="1" thickTop="1" thickBot="1" x14ac:dyDescent="0.25">
      <c r="A313" s="349" t="s">
        <v>621</v>
      </c>
      <c r="B313" s="349" t="s">
        <v>1</v>
      </c>
      <c r="C313" s="349" t="s">
        <v>1</v>
      </c>
      <c r="D313" s="349" t="s">
        <v>1</v>
      </c>
      <c r="E313" s="349" t="s">
        <v>1</v>
      </c>
      <c r="F313" s="349" t="s">
        <v>1</v>
      </c>
    </row>
    <row r="314" spans="1:19" ht="20.100000000000001" customHeight="1" thickTop="1" thickBot="1" x14ac:dyDescent="0.25">
      <c r="A314" s="349" t="s">
        <v>174</v>
      </c>
      <c r="B314" s="349" t="s">
        <v>622</v>
      </c>
      <c r="C314" s="349" t="s">
        <v>623</v>
      </c>
      <c r="D314" s="349" t="s">
        <v>1</v>
      </c>
      <c r="E314" s="349" t="s">
        <v>624</v>
      </c>
      <c r="F314" s="349" t="s">
        <v>1</v>
      </c>
    </row>
    <row r="315" spans="1:19" ht="14.25" thickTop="1" thickBot="1" x14ac:dyDescent="0.25">
      <c r="A315" s="349">
        <f>SUM(B315:F315)</f>
        <v>0</v>
      </c>
      <c r="B315" s="318">
        <v>0</v>
      </c>
      <c r="C315" s="478">
        <v>0</v>
      </c>
      <c r="D315" s="478"/>
      <c r="E315" s="478">
        <v>0</v>
      </c>
      <c r="F315" s="493"/>
    </row>
    <row r="316" spans="1:19" ht="13.5" thickTop="1" x14ac:dyDescent="0.2"/>
    <row r="320" spans="1:19" ht="15" x14ac:dyDescent="0.25">
      <c r="A320" s="2" t="s">
        <v>625</v>
      </c>
    </row>
    <row r="321" spans="1:6" ht="15" x14ac:dyDescent="0.25">
      <c r="A321" s="484" t="s">
        <v>626</v>
      </c>
      <c r="B321" s="484" t="s">
        <v>1</v>
      </c>
      <c r="C321" s="484" t="s">
        <v>1</v>
      </c>
      <c r="D321" s="484" t="s">
        <v>1</v>
      </c>
      <c r="E321" s="484" t="s">
        <v>1</v>
      </c>
      <c r="F321" s="484" t="s">
        <v>1</v>
      </c>
    </row>
    <row r="323" spans="1:6" x14ac:dyDescent="0.2">
      <c r="A323" s="369" t="s">
        <v>627</v>
      </c>
      <c r="B323" s="369" t="s">
        <v>1</v>
      </c>
      <c r="C323" s="369" t="s">
        <v>1</v>
      </c>
      <c r="D323" s="369" t="s">
        <v>1</v>
      </c>
      <c r="E323" s="369" t="s">
        <v>1</v>
      </c>
      <c r="F323" s="369" t="s">
        <v>1</v>
      </c>
    </row>
    <row r="324" spans="1:6" ht="13.5" thickBot="1" x14ac:dyDescent="0.25">
      <c r="A324" s="369" t="s">
        <v>628</v>
      </c>
      <c r="B324" s="369" t="s">
        <v>1</v>
      </c>
      <c r="C324" s="369" t="s">
        <v>1</v>
      </c>
      <c r="D324" s="369" t="s">
        <v>1</v>
      </c>
      <c r="E324" s="369" t="s">
        <v>1</v>
      </c>
      <c r="F324" s="369" t="s">
        <v>1</v>
      </c>
    </row>
    <row r="325" spans="1:6" ht="20.100000000000001" customHeight="1" thickTop="1" thickBot="1" x14ac:dyDescent="0.25">
      <c r="A325" s="12" t="s">
        <v>113</v>
      </c>
      <c r="B325" s="349" t="s">
        <v>596</v>
      </c>
      <c r="C325" s="349" t="s">
        <v>1</v>
      </c>
      <c r="D325" s="349" t="s">
        <v>1</v>
      </c>
      <c r="E325" s="349" t="s">
        <v>1</v>
      </c>
      <c r="F325" s="12" t="s">
        <v>464</v>
      </c>
    </row>
    <row r="326" spans="1:6" ht="13.5" thickTop="1" x14ac:dyDescent="0.2">
      <c r="A326" s="5" t="s">
        <v>0</v>
      </c>
      <c r="B326" s="449" t="s">
        <v>597</v>
      </c>
      <c r="C326" s="449" t="s">
        <v>1</v>
      </c>
      <c r="D326" s="449" t="s">
        <v>1</v>
      </c>
      <c r="E326" s="449" t="s">
        <v>1</v>
      </c>
      <c r="F326" s="317">
        <v>0</v>
      </c>
    </row>
    <row r="327" spans="1:6" x14ac:dyDescent="0.2">
      <c r="A327" s="5" t="s">
        <v>84</v>
      </c>
      <c r="B327" s="449" t="s">
        <v>598</v>
      </c>
      <c r="C327" s="449" t="s">
        <v>1</v>
      </c>
      <c r="D327" s="449" t="s">
        <v>1</v>
      </c>
      <c r="E327" s="449" t="s">
        <v>1</v>
      </c>
      <c r="F327" s="317">
        <v>0</v>
      </c>
    </row>
    <row r="328" spans="1:6" x14ac:dyDescent="0.2">
      <c r="A328" s="5" t="s">
        <v>85</v>
      </c>
      <c r="B328" s="449" t="s">
        <v>600</v>
      </c>
      <c r="C328" s="449" t="s">
        <v>1</v>
      </c>
      <c r="D328" s="449" t="s">
        <v>1</v>
      </c>
      <c r="E328" s="449" t="s">
        <v>1</v>
      </c>
      <c r="F328" s="317">
        <v>1</v>
      </c>
    </row>
    <row r="329" spans="1:6" x14ac:dyDescent="0.2">
      <c r="A329" s="5" t="s">
        <v>86</v>
      </c>
      <c r="B329" s="449" t="s">
        <v>599</v>
      </c>
      <c r="C329" s="449" t="s">
        <v>1</v>
      </c>
      <c r="D329" s="449" t="s">
        <v>1</v>
      </c>
      <c r="E329" s="449" t="s">
        <v>1</v>
      </c>
      <c r="F329" s="317">
        <v>0</v>
      </c>
    </row>
    <row r="330" spans="1:6" x14ac:dyDescent="0.2">
      <c r="A330" s="5" t="s">
        <v>87</v>
      </c>
      <c r="B330" s="449" t="s">
        <v>601</v>
      </c>
      <c r="C330" s="449" t="s">
        <v>1</v>
      </c>
      <c r="D330" s="449" t="s">
        <v>1</v>
      </c>
      <c r="E330" s="449" t="s">
        <v>1</v>
      </c>
      <c r="F330" s="317">
        <v>3</v>
      </c>
    </row>
    <row r="331" spans="1:6" x14ac:dyDescent="0.2">
      <c r="A331" s="5" t="s">
        <v>88</v>
      </c>
      <c r="B331" s="449" t="s">
        <v>602</v>
      </c>
      <c r="C331" s="449" t="s">
        <v>1</v>
      </c>
      <c r="D331" s="449" t="s">
        <v>1</v>
      </c>
      <c r="E331" s="449" t="s">
        <v>1</v>
      </c>
      <c r="F331" s="317">
        <v>5</v>
      </c>
    </row>
    <row r="332" spans="1:6" x14ac:dyDescent="0.2">
      <c r="A332" s="5" t="s">
        <v>89</v>
      </c>
      <c r="B332" s="449" t="s">
        <v>603</v>
      </c>
      <c r="C332" s="449" t="s">
        <v>1</v>
      </c>
      <c r="D332" s="449" t="s">
        <v>1</v>
      </c>
      <c r="E332" s="449" t="s">
        <v>1</v>
      </c>
      <c r="F332" s="317">
        <v>0</v>
      </c>
    </row>
    <row r="333" spans="1:6" ht="13.5" thickBot="1" x14ac:dyDescent="0.25">
      <c r="A333" s="5" t="s">
        <v>120</v>
      </c>
      <c r="B333" s="449" t="s">
        <v>604</v>
      </c>
      <c r="C333" s="449" t="s">
        <v>1</v>
      </c>
      <c r="D333" s="449" t="s">
        <v>1</v>
      </c>
      <c r="E333" s="449" t="s">
        <v>1</v>
      </c>
      <c r="F333" s="317">
        <v>2</v>
      </c>
    </row>
    <row r="334" spans="1:6" ht="14.25" thickTop="1" thickBot="1" x14ac:dyDescent="0.25">
      <c r="A334" s="349" t="s">
        <v>492</v>
      </c>
      <c r="B334" s="349" t="s">
        <v>1</v>
      </c>
      <c r="C334" s="349" t="s">
        <v>1</v>
      </c>
      <c r="D334" s="349" t="s">
        <v>1</v>
      </c>
      <c r="E334" s="349" t="s">
        <v>1</v>
      </c>
      <c r="F334" s="349">
        <f>SUM(F326:F333)</f>
        <v>11</v>
      </c>
    </row>
    <row r="335" spans="1:6" ht="13.5" thickTop="1" x14ac:dyDescent="0.2">
      <c r="A335" s="5" t="s">
        <v>119</v>
      </c>
      <c r="B335" s="449" t="s">
        <v>605</v>
      </c>
      <c r="C335" s="449" t="s">
        <v>1</v>
      </c>
      <c r="D335" s="449" t="s">
        <v>1</v>
      </c>
      <c r="E335" s="449" t="s">
        <v>1</v>
      </c>
      <c r="F335" s="317">
        <v>0</v>
      </c>
    </row>
    <row r="336" spans="1:6" x14ac:dyDescent="0.2">
      <c r="A336" s="5" t="s">
        <v>121</v>
      </c>
      <c r="B336" s="449" t="s">
        <v>606</v>
      </c>
      <c r="C336" s="449" t="s">
        <v>1</v>
      </c>
      <c r="D336" s="449" t="s">
        <v>1</v>
      </c>
      <c r="E336" s="449" t="s">
        <v>1</v>
      </c>
      <c r="F336" s="317">
        <v>1</v>
      </c>
    </row>
    <row r="337" spans="1:10" x14ac:dyDescent="0.2">
      <c r="A337" s="5" t="s">
        <v>122</v>
      </c>
      <c r="B337" s="449" t="s">
        <v>607</v>
      </c>
      <c r="C337" s="449" t="s">
        <v>1</v>
      </c>
      <c r="D337" s="449" t="s">
        <v>1</v>
      </c>
      <c r="E337" s="449" t="s">
        <v>1</v>
      </c>
      <c r="F337" s="317">
        <v>0</v>
      </c>
    </row>
    <row r="338" spans="1:10" ht="13.5" thickBot="1" x14ac:dyDescent="0.25">
      <c r="A338" s="5" t="s">
        <v>70</v>
      </c>
      <c r="B338" s="449" t="s">
        <v>608</v>
      </c>
      <c r="C338" s="449" t="s">
        <v>1</v>
      </c>
      <c r="D338" s="449" t="s">
        <v>1</v>
      </c>
      <c r="E338" s="449" t="s">
        <v>1</v>
      </c>
      <c r="F338" s="317">
        <v>0</v>
      </c>
    </row>
    <row r="339" spans="1:10" ht="14.25" thickTop="1" thickBot="1" x14ac:dyDescent="0.25">
      <c r="A339" s="349" t="s">
        <v>497</v>
      </c>
      <c r="B339" s="349" t="s">
        <v>1</v>
      </c>
      <c r="C339" s="349" t="s">
        <v>1</v>
      </c>
      <c r="D339" s="349" t="s">
        <v>1</v>
      </c>
      <c r="E339" s="349" t="s">
        <v>1</v>
      </c>
      <c r="F339" s="349">
        <f>SUM(F335:F338)</f>
        <v>1</v>
      </c>
    </row>
    <row r="340" spans="1:10" ht="14.25" thickTop="1" thickBot="1" x14ac:dyDescent="0.25">
      <c r="A340" s="349" t="s">
        <v>174</v>
      </c>
      <c r="B340" s="349" t="s">
        <v>1</v>
      </c>
      <c r="C340" s="349" t="s">
        <v>1</v>
      </c>
      <c r="D340" s="349" t="s">
        <v>1</v>
      </c>
      <c r="E340" s="349" t="s">
        <v>1</v>
      </c>
      <c r="F340" s="349">
        <f>+F339+F334</f>
        <v>12</v>
      </c>
    </row>
    <row r="343" spans="1:10" x14ac:dyDescent="0.2">
      <c r="B343" s="369" t="s">
        <v>629</v>
      </c>
      <c r="C343" s="369"/>
      <c r="D343" s="369"/>
      <c r="E343" s="369"/>
      <c r="F343" s="369"/>
      <c r="G343" s="369"/>
      <c r="H343" s="369"/>
      <c r="I343" s="369"/>
      <c r="J343" s="369"/>
    </row>
    <row r="344" spans="1:10" ht="13.5" customHeight="1" thickBot="1" x14ac:dyDescent="0.25">
      <c r="B344" s="364" t="s">
        <v>630</v>
      </c>
      <c r="C344" s="364"/>
      <c r="D344" s="364"/>
      <c r="E344" s="364"/>
      <c r="F344" s="364"/>
      <c r="G344" s="364"/>
      <c r="H344" s="364"/>
      <c r="I344" s="364"/>
      <c r="J344" s="364"/>
    </row>
    <row r="345" spans="1:10" ht="24.95" customHeight="1" thickTop="1" thickBot="1" x14ac:dyDescent="0.25">
      <c r="B345" s="349" t="s">
        <v>631</v>
      </c>
      <c r="C345" s="349" t="s">
        <v>632</v>
      </c>
      <c r="D345" s="349"/>
      <c r="E345" s="349"/>
      <c r="F345" s="349"/>
      <c r="G345" s="349"/>
      <c r="H345" s="349"/>
      <c r="I345" s="349"/>
      <c r="J345" s="349"/>
    </row>
    <row r="346" spans="1:10" ht="33.75" customHeight="1" thickTop="1" thickBot="1" x14ac:dyDescent="0.25">
      <c r="B346" s="349" t="s">
        <v>1</v>
      </c>
      <c r="C346" s="349" t="s">
        <v>922</v>
      </c>
      <c r="D346" s="349" t="s">
        <v>1</v>
      </c>
      <c r="E346" s="349" t="s">
        <v>923</v>
      </c>
      <c r="F346" s="349" t="s">
        <v>1</v>
      </c>
      <c r="G346" s="349" t="s">
        <v>924</v>
      </c>
      <c r="H346" s="349" t="s">
        <v>1</v>
      </c>
      <c r="I346" s="349" t="s">
        <v>925</v>
      </c>
      <c r="J346" s="349"/>
    </row>
    <row r="347" spans="1:10" ht="14.25" thickTop="1" thickBot="1" x14ac:dyDescent="0.25">
      <c r="B347" s="349">
        <f>SUM(C347:J347)</f>
        <v>8</v>
      </c>
      <c r="C347" s="495">
        <v>4</v>
      </c>
      <c r="D347" s="495"/>
      <c r="E347" s="495">
        <v>3</v>
      </c>
      <c r="F347" s="495"/>
      <c r="G347" s="495">
        <v>0</v>
      </c>
      <c r="H347" s="495"/>
      <c r="I347" s="497">
        <v>1</v>
      </c>
      <c r="J347" s="497"/>
    </row>
    <row r="348" spans="1:10" ht="24.95" customHeight="1" thickTop="1" thickBot="1" x14ac:dyDescent="0.25">
      <c r="B348" s="349" t="s">
        <v>631</v>
      </c>
      <c r="C348" s="349" t="s">
        <v>933</v>
      </c>
      <c r="D348" s="349"/>
      <c r="E348" s="349"/>
      <c r="F348" s="349"/>
      <c r="G348" s="349"/>
      <c r="H348" s="349"/>
      <c r="I348" s="349"/>
      <c r="J348" s="349"/>
    </row>
    <row r="349" spans="1:10" ht="42" customHeight="1" thickTop="1" thickBot="1" x14ac:dyDescent="0.25">
      <c r="B349" s="349" t="s">
        <v>1</v>
      </c>
      <c r="C349" s="349" t="s">
        <v>922</v>
      </c>
      <c r="D349" s="349" t="s">
        <v>1</v>
      </c>
      <c r="E349" s="349" t="s">
        <v>923</v>
      </c>
      <c r="F349" s="349" t="s">
        <v>1</v>
      </c>
      <c r="G349" s="349" t="s">
        <v>924</v>
      </c>
      <c r="H349" s="349" t="s">
        <v>1</v>
      </c>
      <c r="I349" s="349" t="s">
        <v>925</v>
      </c>
      <c r="J349" s="349"/>
    </row>
    <row r="350" spans="1:10" ht="14.25" thickTop="1" thickBot="1" x14ac:dyDescent="0.25">
      <c r="B350" s="349">
        <f>SUM(C350:J350)</f>
        <v>4</v>
      </c>
      <c r="C350" s="495">
        <v>2</v>
      </c>
      <c r="D350" s="495"/>
      <c r="E350" s="495">
        <v>2</v>
      </c>
      <c r="F350" s="495"/>
      <c r="G350" s="495"/>
      <c r="H350" s="495"/>
      <c r="I350" s="497"/>
      <c r="J350" s="497"/>
    </row>
    <row r="351" spans="1:10" ht="14.25" thickTop="1" thickBot="1" x14ac:dyDescent="0.25">
      <c r="B351" s="349">
        <f>+B350+B347</f>
        <v>12</v>
      </c>
      <c r="C351" s="349">
        <f>+C350+C347</f>
        <v>6</v>
      </c>
      <c r="D351" s="349"/>
      <c r="E351" s="349">
        <f>+E350+E347</f>
        <v>5</v>
      </c>
      <c r="F351" s="349" t="s">
        <v>1</v>
      </c>
      <c r="G351" s="349">
        <f>+G350+G347</f>
        <v>0</v>
      </c>
      <c r="H351" s="349" t="s">
        <v>1</v>
      </c>
      <c r="I351" s="498">
        <f>+I350+I347</f>
        <v>1</v>
      </c>
      <c r="J351" s="498"/>
    </row>
    <row r="352" spans="1:10" ht="14.25" thickTop="1" thickBot="1" x14ac:dyDescent="0.25">
      <c r="B352" s="118" t="s">
        <v>633</v>
      </c>
      <c r="C352" s="406" t="s">
        <v>22</v>
      </c>
      <c r="D352" s="491"/>
      <c r="E352" s="491"/>
      <c r="F352" s="491"/>
      <c r="G352" s="491"/>
      <c r="H352" s="491"/>
      <c r="I352" s="491"/>
      <c r="J352" s="407"/>
    </row>
    <row r="353" spans="1:10" ht="14.25" thickTop="1" thickBot="1" x14ac:dyDescent="0.25">
      <c r="B353" s="121">
        <f>+B347/B351*100</f>
        <v>66.666666666666657</v>
      </c>
      <c r="C353" s="406" t="s">
        <v>22</v>
      </c>
      <c r="D353" s="491"/>
      <c r="E353" s="491"/>
      <c r="F353" s="491"/>
      <c r="G353" s="491"/>
      <c r="H353" s="491"/>
      <c r="I353" s="491"/>
      <c r="J353" s="407"/>
    </row>
    <row r="354" spans="1:10" ht="13.5" thickTop="1" x14ac:dyDescent="0.2"/>
    <row r="357" spans="1:10" ht="15" x14ac:dyDescent="0.25">
      <c r="A357" s="2" t="s">
        <v>634</v>
      </c>
    </row>
    <row r="358" spans="1:10" ht="15" x14ac:dyDescent="0.25">
      <c r="A358" s="484" t="s">
        <v>635</v>
      </c>
      <c r="B358" s="484" t="s">
        <v>1</v>
      </c>
      <c r="C358" s="484" t="s">
        <v>1</v>
      </c>
      <c r="D358" s="484" t="s">
        <v>1</v>
      </c>
      <c r="E358" s="484" t="s">
        <v>1</v>
      </c>
      <c r="F358" s="484" t="s">
        <v>1</v>
      </c>
    </row>
    <row r="360" spans="1:10" x14ac:dyDescent="0.2">
      <c r="A360" s="369" t="s">
        <v>636</v>
      </c>
      <c r="B360" s="369" t="s">
        <v>1</v>
      </c>
      <c r="C360" s="369" t="s">
        <v>1</v>
      </c>
      <c r="D360" s="369" t="s">
        <v>1</v>
      </c>
      <c r="E360" s="369" t="s">
        <v>1</v>
      </c>
      <c r="F360" s="369" t="s">
        <v>1</v>
      </c>
      <c r="G360" s="369" t="s">
        <v>1</v>
      </c>
      <c r="H360" s="369" t="s">
        <v>1</v>
      </c>
    </row>
    <row r="361" spans="1:10" ht="13.5" thickBot="1" x14ac:dyDescent="0.25">
      <c r="A361" s="369" t="s">
        <v>637</v>
      </c>
      <c r="B361" s="369" t="s">
        <v>1</v>
      </c>
      <c r="C361" s="369" t="s">
        <v>1</v>
      </c>
      <c r="D361" s="369" t="s">
        <v>1</v>
      </c>
      <c r="E361" s="369" t="s">
        <v>1</v>
      </c>
      <c r="F361" s="369" t="s">
        <v>1</v>
      </c>
      <c r="G361" s="369" t="s">
        <v>1</v>
      </c>
      <c r="H361" s="369" t="s">
        <v>1</v>
      </c>
    </row>
    <row r="362" spans="1:10" ht="30" customHeight="1" thickTop="1" thickBot="1" x14ac:dyDescent="0.25">
      <c r="A362" s="12" t="s">
        <v>174</v>
      </c>
      <c r="B362" s="12" t="s">
        <v>638</v>
      </c>
      <c r="C362" s="349" t="s">
        <v>639</v>
      </c>
      <c r="D362" s="349" t="s">
        <v>1</v>
      </c>
      <c r="E362" s="349" t="s">
        <v>640</v>
      </c>
      <c r="F362" s="349" t="s">
        <v>1</v>
      </c>
      <c r="G362" s="349" t="s">
        <v>631</v>
      </c>
      <c r="H362" s="349" t="s">
        <v>1</v>
      </c>
    </row>
    <row r="363" spans="1:10" ht="14.25" thickTop="1" thickBot="1" x14ac:dyDescent="0.25">
      <c r="A363" s="12">
        <f>SUM(B363:H363)</f>
        <v>61</v>
      </c>
      <c r="B363" s="317">
        <v>11</v>
      </c>
      <c r="C363" s="449">
        <v>33</v>
      </c>
      <c r="D363" s="449"/>
      <c r="E363" s="449">
        <v>5</v>
      </c>
      <c r="F363" s="449"/>
      <c r="G363" s="449">
        <v>12</v>
      </c>
      <c r="H363" s="449"/>
    </row>
    <row r="364" spans="1:10" ht="20.100000000000001" customHeight="1" thickTop="1" thickBot="1" x14ac:dyDescent="0.25">
      <c r="A364" s="349" t="s">
        <v>641</v>
      </c>
      <c r="B364" s="349" t="s">
        <v>1</v>
      </c>
      <c r="C364" s="349" t="s">
        <v>1</v>
      </c>
      <c r="D364" s="349" t="s">
        <v>1</v>
      </c>
      <c r="E364" s="349" t="s">
        <v>1</v>
      </c>
      <c r="F364" s="349" t="s">
        <v>1</v>
      </c>
      <c r="G364" s="349" t="s">
        <v>1</v>
      </c>
      <c r="H364" s="349" t="s">
        <v>1</v>
      </c>
    </row>
    <row r="365" spans="1:10" ht="14.25" thickTop="1" thickBot="1" x14ac:dyDescent="0.25">
      <c r="A365" s="12">
        <f>SUM(B365:H365)</f>
        <v>51</v>
      </c>
      <c r="B365" s="317">
        <v>7</v>
      </c>
      <c r="C365" s="449">
        <v>29</v>
      </c>
      <c r="D365" s="449"/>
      <c r="E365" s="449">
        <v>5</v>
      </c>
      <c r="F365" s="449"/>
      <c r="G365" s="449">
        <v>10</v>
      </c>
      <c r="H365" s="449"/>
    </row>
    <row r="366" spans="1:10" ht="14.25" thickTop="1" thickBot="1" x14ac:dyDescent="0.25">
      <c r="A366" s="349" t="s">
        <v>646</v>
      </c>
      <c r="B366" s="349" t="s">
        <v>642</v>
      </c>
      <c r="C366" s="349" t="s">
        <v>643</v>
      </c>
      <c r="D366" s="349" t="s">
        <v>1</v>
      </c>
      <c r="E366" s="349" t="s">
        <v>644</v>
      </c>
      <c r="F366" s="349" t="s">
        <v>1</v>
      </c>
      <c r="G366" s="349" t="s">
        <v>645</v>
      </c>
      <c r="H366" s="349" t="s">
        <v>1</v>
      </c>
    </row>
    <row r="367" spans="1:10" ht="14.25" thickTop="1" thickBot="1" x14ac:dyDescent="0.25">
      <c r="A367" s="349" t="s">
        <v>1</v>
      </c>
      <c r="B367" s="372">
        <f>+B365/B363*100</f>
        <v>63.636363636363633</v>
      </c>
      <c r="C367" s="372">
        <f>+C365/C363*100</f>
        <v>87.878787878787875</v>
      </c>
      <c r="D367" s="372"/>
      <c r="E367" s="372">
        <f>+E365/E363*100</f>
        <v>100</v>
      </c>
      <c r="F367" s="372"/>
      <c r="G367" s="372">
        <f>+G365/G363*100</f>
        <v>83.333333333333343</v>
      </c>
      <c r="H367" s="372"/>
    </row>
  </sheetData>
  <mergeCells count="595">
    <mergeCell ref="I346:J346"/>
    <mergeCell ref="B347"/>
    <mergeCell ref="B350"/>
    <mergeCell ref="B351"/>
    <mergeCell ref="C351:D351"/>
    <mergeCell ref="E351:F351"/>
    <mergeCell ref="C349:D349"/>
    <mergeCell ref="E349:F349"/>
    <mergeCell ref="C347:D347"/>
    <mergeCell ref="E347:F347"/>
    <mergeCell ref="G347:H347"/>
    <mergeCell ref="A366:A367"/>
    <mergeCell ref="B366"/>
    <mergeCell ref="C366:D366"/>
    <mergeCell ref="E366:F366"/>
    <mergeCell ref="G366:H366"/>
    <mergeCell ref="B367"/>
    <mergeCell ref="C367:D367"/>
    <mergeCell ref="E367:F367"/>
    <mergeCell ref="G367:H367"/>
    <mergeCell ref="A364:H364"/>
    <mergeCell ref="C363:D363"/>
    <mergeCell ref="E363:F363"/>
    <mergeCell ref="G363:H363"/>
    <mergeCell ref="C365:D365"/>
    <mergeCell ref="E365:F365"/>
    <mergeCell ref="G365:H365"/>
    <mergeCell ref="C350:D350"/>
    <mergeCell ref="E350:F350"/>
    <mergeCell ref="G350:H350"/>
    <mergeCell ref="A358:F358"/>
    <mergeCell ref="A360:H360"/>
    <mergeCell ref="A361:H361"/>
    <mergeCell ref="C362:D362"/>
    <mergeCell ref="E362:F362"/>
    <mergeCell ref="G362:H362"/>
    <mergeCell ref="G351:H351"/>
    <mergeCell ref="C352:J352"/>
    <mergeCell ref="C353:J353"/>
    <mergeCell ref="G349:H349"/>
    <mergeCell ref="A339:E339"/>
    <mergeCell ref="A340:E340"/>
    <mergeCell ref="C348:J348"/>
    <mergeCell ref="I349:J349"/>
    <mergeCell ref="I350:J350"/>
    <mergeCell ref="I351:J351"/>
    <mergeCell ref="F334"/>
    <mergeCell ref="B335:E335"/>
    <mergeCell ref="B336:E336"/>
    <mergeCell ref="B337:E337"/>
    <mergeCell ref="B338:E338"/>
    <mergeCell ref="C346:D346"/>
    <mergeCell ref="E346:F346"/>
    <mergeCell ref="C345:J345"/>
    <mergeCell ref="F339"/>
    <mergeCell ref="F340"/>
    <mergeCell ref="B344:J344"/>
    <mergeCell ref="B343:J343"/>
    <mergeCell ref="A334:E334"/>
    <mergeCell ref="B345:B346"/>
    <mergeCell ref="G346:H346"/>
    <mergeCell ref="B348:B349"/>
    <mergeCell ref="I347:J347"/>
    <mergeCell ref="B326:E326"/>
    <mergeCell ref="B327:E327"/>
    <mergeCell ref="B328:E328"/>
    <mergeCell ref="B329:E329"/>
    <mergeCell ref="B330:E330"/>
    <mergeCell ref="B331:E331"/>
    <mergeCell ref="B332:E332"/>
    <mergeCell ref="B333:E333"/>
    <mergeCell ref="A321:F321"/>
    <mergeCell ref="A323:F323"/>
    <mergeCell ref="A324:F324"/>
    <mergeCell ref="B325:E325"/>
    <mergeCell ref="H308:I309"/>
    <mergeCell ref="L308:M309"/>
    <mergeCell ref="F301"/>
    <mergeCell ref="F302"/>
    <mergeCell ref="H311:I311"/>
    <mergeCell ref="A310"/>
    <mergeCell ref="L310:M310"/>
    <mergeCell ref="E308:G308"/>
    <mergeCell ref="B309"/>
    <mergeCell ref="C309:D309"/>
    <mergeCell ref="H310:I310"/>
    <mergeCell ref="J310:K310"/>
    <mergeCell ref="J308:K309"/>
    <mergeCell ref="A311:B311"/>
    <mergeCell ref="C311:G311"/>
    <mergeCell ref="F303"/>
    <mergeCell ref="A308:A309"/>
    <mergeCell ref="B308:D308"/>
    <mergeCell ref="F304"/>
    <mergeCell ref="E309:F309"/>
    <mergeCell ref="G309"/>
    <mergeCell ref="A315"/>
    <mergeCell ref="C315:D315"/>
    <mergeCell ref="E315:F315"/>
    <mergeCell ref="A296:E296"/>
    <mergeCell ref="B290:E290"/>
    <mergeCell ref="B291:E291"/>
    <mergeCell ref="B292:E292"/>
    <mergeCell ref="F279"/>
    <mergeCell ref="B293:E293"/>
    <mergeCell ref="B294:E294"/>
    <mergeCell ref="A314"/>
    <mergeCell ref="A313:F313"/>
    <mergeCell ref="B295:E295"/>
    <mergeCell ref="B297:E297"/>
    <mergeCell ref="F296"/>
    <mergeCell ref="B300:E300"/>
    <mergeCell ref="C310:D310"/>
    <mergeCell ref="E310:F310"/>
    <mergeCell ref="B298:E298"/>
    <mergeCell ref="B299:E299"/>
    <mergeCell ref="B314"/>
    <mergeCell ref="C314:D314"/>
    <mergeCell ref="E314:F314"/>
    <mergeCell ref="A301:E301"/>
    <mergeCell ref="A302:E302"/>
    <mergeCell ref="A303:E303"/>
    <mergeCell ref="A304:E304"/>
    <mergeCell ref="G279"/>
    <mergeCell ref="A280"/>
    <mergeCell ref="B280:D280"/>
    <mergeCell ref="F280"/>
    <mergeCell ref="B288:E288"/>
    <mergeCell ref="B289:E289"/>
    <mergeCell ref="A278"/>
    <mergeCell ref="B278:D278"/>
    <mergeCell ref="E278"/>
    <mergeCell ref="A279"/>
    <mergeCell ref="B279:D279"/>
    <mergeCell ref="A283:F283"/>
    <mergeCell ref="A285:F285"/>
    <mergeCell ref="A286:F286"/>
    <mergeCell ref="B287:E287"/>
    <mergeCell ref="B275:D275"/>
    <mergeCell ref="B276:D276"/>
    <mergeCell ref="B277:D277"/>
    <mergeCell ref="A272:K272"/>
    <mergeCell ref="A273:K273"/>
    <mergeCell ref="A274"/>
    <mergeCell ref="B274:D274"/>
    <mergeCell ref="E274"/>
    <mergeCell ref="F274"/>
    <mergeCell ref="J274"/>
    <mergeCell ref="F269"/>
    <mergeCell ref="G269"/>
    <mergeCell ref="A270"/>
    <mergeCell ref="B270:D270"/>
    <mergeCell ref="F270"/>
    <mergeCell ref="G270"/>
    <mergeCell ref="A268"/>
    <mergeCell ref="B268:D268"/>
    <mergeCell ref="E268"/>
    <mergeCell ref="A269"/>
    <mergeCell ref="B269:D269"/>
    <mergeCell ref="A258"/>
    <mergeCell ref="B258:D258"/>
    <mergeCell ref="E258"/>
    <mergeCell ref="A259"/>
    <mergeCell ref="B259:D259"/>
    <mergeCell ref="A262:K262"/>
    <mergeCell ref="A263:K263"/>
    <mergeCell ref="A264"/>
    <mergeCell ref="B264:D264"/>
    <mergeCell ref="E264"/>
    <mergeCell ref="F264"/>
    <mergeCell ref="J264"/>
    <mergeCell ref="F259"/>
    <mergeCell ref="G259"/>
    <mergeCell ref="A260"/>
    <mergeCell ref="B260:D260"/>
    <mergeCell ref="F260"/>
    <mergeCell ref="G260"/>
    <mergeCell ref="A250:J250"/>
    <mergeCell ref="B253:D253"/>
    <mergeCell ref="B254:D254"/>
    <mergeCell ref="B255:D255"/>
    <mergeCell ref="B256:D256"/>
    <mergeCell ref="B257:D257"/>
    <mergeCell ref="A252"/>
    <mergeCell ref="B252:D252"/>
    <mergeCell ref="E252"/>
    <mergeCell ref="F252"/>
    <mergeCell ref="J252"/>
    <mergeCell ref="A251:J251"/>
    <mergeCell ref="A230:A231"/>
    <mergeCell ref="B230:B231"/>
    <mergeCell ref="C230:D230"/>
    <mergeCell ref="A245:B245"/>
    <mergeCell ref="A249:F249"/>
    <mergeCell ref="B223"/>
    <mergeCell ref="A224:B224"/>
    <mergeCell ref="A221:A223"/>
    <mergeCell ref="A225:B225"/>
    <mergeCell ref="A228:D228"/>
    <mergeCell ref="A229:D229"/>
    <mergeCell ref="B218"/>
    <mergeCell ref="B219"/>
    <mergeCell ref="A220:B220"/>
    <mergeCell ref="A214:A219"/>
    <mergeCell ref="B221"/>
    <mergeCell ref="B222"/>
    <mergeCell ref="A213:B213"/>
    <mergeCell ref="A209:A212"/>
    <mergeCell ref="B214"/>
    <mergeCell ref="B215"/>
    <mergeCell ref="B216"/>
    <mergeCell ref="B217"/>
    <mergeCell ref="A208:B208"/>
    <mergeCell ref="A200:A207"/>
    <mergeCell ref="B209"/>
    <mergeCell ref="B210"/>
    <mergeCell ref="B211"/>
    <mergeCell ref="B212"/>
    <mergeCell ref="B202"/>
    <mergeCell ref="B203"/>
    <mergeCell ref="B204"/>
    <mergeCell ref="B205"/>
    <mergeCell ref="B206"/>
    <mergeCell ref="B207"/>
    <mergeCell ref="B197"/>
    <mergeCell ref="B198"/>
    <mergeCell ref="A199:B199"/>
    <mergeCell ref="A191:A198"/>
    <mergeCell ref="B200"/>
    <mergeCell ref="B201"/>
    <mergeCell ref="B191"/>
    <mergeCell ref="B192"/>
    <mergeCell ref="B193"/>
    <mergeCell ref="B194"/>
    <mergeCell ref="B195"/>
    <mergeCell ref="B196"/>
    <mergeCell ref="B185"/>
    <mergeCell ref="B186"/>
    <mergeCell ref="B187"/>
    <mergeCell ref="B188"/>
    <mergeCell ref="B189"/>
    <mergeCell ref="A190:B190"/>
    <mergeCell ref="A185:A189"/>
    <mergeCell ref="B179"/>
    <mergeCell ref="B180"/>
    <mergeCell ref="B181"/>
    <mergeCell ref="B182"/>
    <mergeCell ref="B183"/>
    <mergeCell ref="A184:B184"/>
    <mergeCell ref="A179:A183"/>
    <mergeCell ref="B174"/>
    <mergeCell ref="B175"/>
    <mergeCell ref="B176"/>
    <mergeCell ref="B177"/>
    <mergeCell ref="A178:B178"/>
    <mergeCell ref="A174:A177"/>
    <mergeCell ref="B169"/>
    <mergeCell ref="B170"/>
    <mergeCell ref="B171"/>
    <mergeCell ref="B172"/>
    <mergeCell ref="A173:B173"/>
    <mergeCell ref="A166:A172"/>
    <mergeCell ref="B164"/>
    <mergeCell ref="A165:B165"/>
    <mergeCell ref="A161:A164"/>
    <mergeCell ref="B166"/>
    <mergeCell ref="B167"/>
    <mergeCell ref="B168"/>
    <mergeCell ref="B159"/>
    <mergeCell ref="A160:B160"/>
    <mergeCell ref="A153:A159"/>
    <mergeCell ref="B161"/>
    <mergeCell ref="B162"/>
    <mergeCell ref="B163"/>
    <mergeCell ref="B153"/>
    <mergeCell ref="B154"/>
    <mergeCell ref="B155"/>
    <mergeCell ref="B156"/>
    <mergeCell ref="B157"/>
    <mergeCell ref="B158"/>
    <mergeCell ref="B148"/>
    <mergeCell ref="B149"/>
    <mergeCell ref="B150"/>
    <mergeCell ref="B151"/>
    <mergeCell ref="A152:B152"/>
    <mergeCell ref="A148:A151"/>
    <mergeCell ref="B143"/>
    <mergeCell ref="B144"/>
    <mergeCell ref="B145"/>
    <mergeCell ref="B146"/>
    <mergeCell ref="A147:B147"/>
    <mergeCell ref="A143:A146"/>
    <mergeCell ref="A136:C136"/>
    <mergeCell ref="A138:N138"/>
    <mergeCell ref="A139:N139"/>
    <mergeCell ref="A140:B142"/>
    <mergeCell ref="C140:L140"/>
    <mergeCell ref="M140:M141"/>
    <mergeCell ref="N140:N142"/>
    <mergeCell ref="A116:F116"/>
    <mergeCell ref="A118:E118"/>
    <mergeCell ref="A119:E119"/>
    <mergeCell ref="A120:A121"/>
    <mergeCell ref="B120:B121"/>
    <mergeCell ref="C120:C121"/>
    <mergeCell ref="D120:E120"/>
    <mergeCell ref="A108:F108"/>
    <mergeCell ref="A109:F109"/>
    <mergeCell ref="E110:F110"/>
    <mergeCell ref="A112:F112"/>
    <mergeCell ref="D104"/>
    <mergeCell ref="E104:F104"/>
    <mergeCell ref="D111"/>
    <mergeCell ref="E111:F111"/>
    <mergeCell ref="A95:F95"/>
    <mergeCell ref="A96:F96"/>
    <mergeCell ref="A101:F101"/>
    <mergeCell ref="A102:F102"/>
    <mergeCell ref="E103:F103"/>
    <mergeCell ref="A105:F105"/>
    <mergeCell ref="E98:H98"/>
    <mergeCell ref="A89:F89"/>
    <mergeCell ref="A90:F90"/>
    <mergeCell ref="A91"/>
    <mergeCell ref="B91"/>
    <mergeCell ref="C91"/>
    <mergeCell ref="D91"/>
    <mergeCell ref="A82:F82"/>
    <mergeCell ref="A83:F83"/>
    <mergeCell ref="A84:B84"/>
    <mergeCell ref="C84:D84"/>
    <mergeCell ref="E84:E85"/>
    <mergeCell ref="F84:F85"/>
    <mergeCell ref="A75:F75"/>
    <mergeCell ref="A76:F76"/>
    <mergeCell ref="A77:B77"/>
    <mergeCell ref="C77:D77"/>
    <mergeCell ref="E77:E78"/>
    <mergeCell ref="F77:F78"/>
    <mergeCell ref="A65:B65"/>
    <mergeCell ref="A66:F66"/>
    <mergeCell ref="A68:F68"/>
    <mergeCell ref="A69:F69"/>
    <mergeCell ref="A70:B70"/>
    <mergeCell ref="C70:D70"/>
    <mergeCell ref="E70:E71"/>
    <mergeCell ref="F70:F71"/>
    <mergeCell ref="M59"/>
    <mergeCell ref="M58"/>
    <mergeCell ref="A59"/>
    <mergeCell ref="B59:D59"/>
    <mergeCell ref="H59:I59"/>
    <mergeCell ref="J59"/>
    <mergeCell ref="K59"/>
    <mergeCell ref="L59"/>
    <mergeCell ref="A62"/>
    <mergeCell ref="B62:D62"/>
    <mergeCell ref="H62:M62"/>
    <mergeCell ref="A60"/>
    <mergeCell ref="B60:D60"/>
    <mergeCell ref="H60:M60"/>
    <mergeCell ref="A61"/>
    <mergeCell ref="B61:D61"/>
    <mergeCell ref="H61:M61"/>
    <mergeCell ref="A57"/>
    <mergeCell ref="B57:D57"/>
    <mergeCell ref="H57:I57"/>
    <mergeCell ref="J57"/>
    <mergeCell ref="K57"/>
    <mergeCell ref="L57"/>
    <mergeCell ref="M57"/>
    <mergeCell ref="A58"/>
    <mergeCell ref="B58:D58"/>
    <mergeCell ref="H58:I58"/>
    <mergeCell ref="J58"/>
    <mergeCell ref="K58"/>
    <mergeCell ref="L58"/>
    <mergeCell ref="M54"/>
    <mergeCell ref="A55"/>
    <mergeCell ref="B55:D55"/>
    <mergeCell ref="H55:I55"/>
    <mergeCell ref="J55"/>
    <mergeCell ref="K55"/>
    <mergeCell ref="L55"/>
    <mergeCell ref="M55"/>
    <mergeCell ref="A56"/>
    <mergeCell ref="B56:D56"/>
    <mergeCell ref="H56:I56"/>
    <mergeCell ref="J56"/>
    <mergeCell ref="K56"/>
    <mergeCell ref="L56"/>
    <mergeCell ref="M56"/>
    <mergeCell ref="A49:B49"/>
    <mergeCell ref="A50:F50"/>
    <mergeCell ref="A52:K52"/>
    <mergeCell ref="A53:K53"/>
    <mergeCell ref="A54"/>
    <mergeCell ref="B54:D54"/>
    <mergeCell ref="H54:I54"/>
    <mergeCell ref="B46:D46"/>
    <mergeCell ref="E46"/>
    <mergeCell ref="F46"/>
    <mergeCell ref="G46"/>
    <mergeCell ref="H46:I46"/>
    <mergeCell ref="J46:K46"/>
    <mergeCell ref="B45:D45"/>
    <mergeCell ref="E45"/>
    <mergeCell ref="F45"/>
    <mergeCell ref="G45"/>
    <mergeCell ref="H45:I45"/>
    <mergeCell ref="J45:K45"/>
    <mergeCell ref="A44"/>
    <mergeCell ref="B44:D44"/>
    <mergeCell ref="E44"/>
    <mergeCell ref="G44"/>
    <mergeCell ref="H44:I44"/>
    <mergeCell ref="J44:K44"/>
    <mergeCell ref="J39"/>
    <mergeCell ref="A43"/>
    <mergeCell ref="B43:D43"/>
    <mergeCell ref="F43"/>
    <mergeCell ref="G43"/>
    <mergeCell ref="H43:I43"/>
    <mergeCell ref="J43"/>
    <mergeCell ref="J41"/>
    <mergeCell ref="K41"/>
    <mergeCell ref="K42"/>
    <mergeCell ref="K43"/>
    <mergeCell ref="A42"/>
    <mergeCell ref="B42:D42"/>
    <mergeCell ref="F42"/>
    <mergeCell ref="G42"/>
    <mergeCell ref="H42:I42"/>
    <mergeCell ref="J42"/>
    <mergeCell ref="A41"/>
    <mergeCell ref="B41:D41"/>
    <mergeCell ref="F41"/>
    <mergeCell ref="G41"/>
    <mergeCell ref="H41:I41"/>
    <mergeCell ref="F38"/>
    <mergeCell ref="H38:I38"/>
    <mergeCell ref="K38"/>
    <mergeCell ref="A33:B33"/>
    <mergeCell ref="A34:F34"/>
    <mergeCell ref="A36:K36"/>
    <mergeCell ref="A37:K37"/>
    <mergeCell ref="E97:H97"/>
    <mergeCell ref="A38"/>
    <mergeCell ref="B38:D38"/>
    <mergeCell ref="E38"/>
    <mergeCell ref="K39"/>
    <mergeCell ref="A40"/>
    <mergeCell ref="B40:D40"/>
    <mergeCell ref="F40"/>
    <mergeCell ref="G40"/>
    <mergeCell ref="H40:I40"/>
    <mergeCell ref="J40"/>
    <mergeCell ref="K40"/>
    <mergeCell ref="A39"/>
    <mergeCell ref="B39:D39"/>
    <mergeCell ref="F39"/>
    <mergeCell ref="G39"/>
    <mergeCell ref="H39:I39"/>
    <mergeCell ref="A30"/>
    <mergeCell ref="B30:D30"/>
    <mergeCell ref="E30"/>
    <mergeCell ref="F30"/>
    <mergeCell ref="G30"/>
    <mergeCell ref="H30"/>
    <mergeCell ref="I30"/>
    <mergeCell ref="A29"/>
    <mergeCell ref="B29:D29"/>
    <mergeCell ref="E29"/>
    <mergeCell ref="F29"/>
    <mergeCell ref="G29"/>
    <mergeCell ref="H29"/>
    <mergeCell ref="I29"/>
    <mergeCell ref="A28"/>
    <mergeCell ref="B28:D28"/>
    <mergeCell ref="E28"/>
    <mergeCell ref="I27"/>
    <mergeCell ref="A27"/>
    <mergeCell ref="B27:D27"/>
    <mergeCell ref="E27"/>
    <mergeCell ref="G27"/>
    <mergeCell ref="H27"/>
    <mergeCell ref="H23"/>
    <mergeCell ref="I25"/>
    <mergeCell ref="A26"/>
    <mergeCell ref="B26:D26"/>
    <mergeCell ref="E26"/>
    <mergeCell ref="G26"/>
    <mergeCell ref="H26"/>
    <mergeCell ref="I26"/>
    <mergeCell ref="A25"/>
    <mergeCell ref="B25:D25"/>
    <mergeCell ref="E25"/>
    <mergeCell ref="G25"/>
    <mergeCell ref="H25"/>
    <mergeCell ref="E12"/>
    <mergeCell ref="F12"/>
    <mergeCell ref="G12"/>
    <mergeCell ref="H12"/>
    <mergeCell ref="G17"/>
    <mergeCell ref="H17"/>
    <mergeCell ref="A19:J19"/>
    <mergeCell ref="A20:J20"/>
    <mergeCell ref="A21:A22"/>
    <mergeCell ref="B21:D22"/>
    <mergeCell ref="E21:E22"/>
    <mergeCell ref="F21:F22"/>
    <mergeCell ref="G21:G22"/>
    <mergeCell ref="B15:D15"/>
    <mergeCell ref="A17"/>
    <mergeCell ref="B17:D17"/>
    <mergeCell ref="E17"/>
    <mergeCell ref="F17"/>
    <mergeCell ref="A16"/>
    <mergeCell ref="B16:D16"/>
    <mergeCell ref="E16"/>
    <mergeCell ref="E15"/>
    <mergeCell ref="A15"/>
    <mergeCell ref="H22"/>
    <mergeCell ref="A1:K1"/>
    <mergeCell ref="A3:B3"/>
    <mergeCell ref="A4:F4"/>
    <mergeCell ref="B265:D265"/>
    <mergeCell ref="B266:D266"/>
    <mergeCell ref="B267:D267"/>
    <mergeCell ref="H258:J260"/>
    <mergeCell ref="H268:J270"/>
    <mergeCell ref="I10"/>
    <mergeCell ref="J10"/>
    <mergeCell ref="A11"/>
    <mergeCell ref="B11:D11"/>
    <mergeCell ref="E11"/>
    <mergeCell ref="F11"/>
    <mergeCell ref="G11"/>
    <mergeCell ref="H11"/>
    <mergeCell ref="I11"/>
    <mergeCell ref="A10"/>
    <mergeCell ref="B10:D10"/>
    <mergeCell ref="E10"/>
    <mergeCell ref="F10"/>
    <mergeCell ref="G10"/>
    <mergeCell ref="H10"/>
    <mergeCell ref="A8:A9"/>
    <mergeCell ref="B8:D9"/>
    <mergeCell ref="I8:I9"/>
    <mergeCell ref="J8:J9"/>
    <mergeCell ref="E8:F8"/>
    <mergeCell ref="G8:H8"/>
    <mergeCell ref="K8:K9"/>
    <mergeCell ref="I15:K15"/>
    <mergeCell ref="I16:K16"/>
    <mergeCell ref="A6:K6"/>
    <mergeCell ref="A7:K7"/>
    <mergeCell ref="E14"/>
    <mergeCell ref="F14"/>
    <mergeCell ref="G14"/>
    <mergeCell ref="H14"/>
    <mergeCell ref="I12"/>
    <mergeCell ref="A13"/>
    <mergeCell ref="B13:D13"/>
    <mergeCell ref="E13"/>
    <mergeCell ref="F13"/>
    <mergeCell ref="G13"/>
    <mergeCell ref="H13"/>
    <mergeCell ref="I13"/>
    <mergeCell ref="A12"/>
    <mergeCell ref="B12:D12"/>
    <mergeCell ref="N308:O309"/>
    <mergeCell ref="N310:O310"/>
    <mergeCell ref="P308:Q309"/>
    <mergeCell ref="P310:Q310"/>
    <mergeCell ref="R308:S309"/>
    <mergeCell ref="R310:S310"/>
    <mergeCell ref="A307:S307"/>
    <mergeCell ref="A306:S306"/>
    <mergeCell ref="I14"/>
    <mergeCell ref="A14"/>
    <mergeCell ref="B14:D14"/>
    <mergeCell ref="H21:I21"/>
    <mergeCell ref="I23"/>
    <mergeCell ref="A24"/>
    <mergeCell ref="B24:D24"/>
    <mergeCell ref="E24"/>
    <mergeCell ref="G24"/>
    <mergeCell ref="H24"/>
    <mergeCell ref="I24"/>
    <mergeCell ref="I22"/>
    <mergeCell ref="A23"/>
    <mergeCell ref="B23:D23"/>
    <mergeCell ref="E23"/>
    <mergeCell ref="G23"/>
  </mergeCells>
  <pageMargins left="0.75" right="0.75" top="1" bottom="1" header="0.5" footer="0.5"/>
  <pageSetup scale="47" orientation="portrait" horizontalDpi="300" verticalDpi="300" r:id="rId1"/>
  <headerFooter alignWithMargins="0"/>
  <rowBreaks count="1" manualBreakCount="1">
    <brk id="27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zoomScaleNormal="100" zoomScaleSheetLayoutView="100" workbookViewId="0">
      <selection activeCell="G99" sqref="G99"/>
    </sheetView>
  </sheetViews>
  <sheetFormatPr baseColWidth="10" defaultColWidth="9.140625" defaultRowHeight="12.75" x14ac:dyDescent="0.2"/>
  <cols>
    <col min="1" max="1" width="13.7109375" customWidth="1"/>
    <col min="2" max="2" width="22.85546875" customWidth="1"/>
    <col min="3" max="3" width="20.140625" customWidth="1"/>
    <col min="4" max="4" width="14.28515625" customWidth="1"/>
    <col min="5" max="5" width="18.28515625" customWidth="1"/>
    <col min="6" max="6" width="14.28515625" customWidth="1"/>
    <col min="7" max="9" width="12.5703125" customWidth="1"/>
    <col min="10" max="14" width="8.7109375" customWidth="1"/>
  </cols>
  <sheetData>
    <row r="1" spans="1:11" ht="18" x14ac:dyDescent="0.2">
      <c r="A1" s="343" t="s">
        <v>647</v>
      </c>
      <c r="B1" s="343" t="s">
        <v>1</v>
      </c>
      <c r="C1" s="343" t="s">
        <v>1</v>
      </c>
      <c r="D1" s="343" t="s">
        <v>1</v>
      </c>
      <c r="E1" s="343" t="s">
        <v>1</v>
      </c>
      <c r="F1" s="343" t="s">
        <v>1</v>
      </c>
      <c r="G1" s="343" t="s">
        <v>1</v>
      </c>
      <c r="H1" s="343" t="s">
        <v>1</v>
      </c>
      <c r="I1" s="343" t="s">
        <v>1</v>
      </c>
      <c r="J1" s="343" t="s">
        <v>1</v>
      </c>
      <c r="K1" s="343" t="s">
        <v>1</v>
      </c>
    </row>
    <row r="3" spans="1:11" ht="15" x14ac:dyDescent="0.25">
      <c r="A3" s="2" t="s">
        <v>648</v>
      </c>
    </row>
    <row r="4" spans="1:11" ht="15" x14ac:dyDescent="0.25">
      <c r="A4" s="484" t="s">
        <v>649</v>
      </c>
      <c r="B4" s="484" t="s">
        <v>1</v>
      </c>
      <c r="C4" s="484" t="s">
        <v>1</v>
      </c>
      <c r="D4" s="484" t="s">
        <v>1</v>
      </c>
      <c r="E4" s="484" t="s">
        <v>1</v>
      </c>
    </row>
    <row r="6" spans="1:11" x14ac:dyDescent="0.2">
      <c r="A6" s="369" t="s">
        <v>650</v>
      </c>
      <c r="B6" s="369" t="s">
        <v>1</v>
      </c>
      <c r="C6" s="369" t="s">
        <v>1</v>
      </c>
      <c r="D6" s="369" t="s">
        <v>1</v>
      </c>
      <c r="E6" s="369" t="s">
        <v>1</v>
      </c>
    </row>
    <row r="7" spans="1:11" ht="14.25" thickTop="1" thickBot="1" x14ac:dyDescent="0.25">
      <c r="E7" s="12" t="s">
        <v>174</v>
      </c>
    </row>
    <row r="8" spans="1:11" ht="23.1" customHeight="1" thickTop="1" thickBot="1" x14ac:dyDescent="0.25">
      <c r="A8" s="349" t="s">
        <v>651</v>
      </c>
      <c r="B8" s="349" t="s">
        <v>1</v>
      </c>
      <c r="C8" s="349" t="s">
        <v>1</v>
      </c>
      <c r="D8" s="349" t="s">
        <v>1</v>
      </c>
      <c r="E8" s="111">
        <v>20</v>
      </c>
    </row>
    <row r="9" spans="1:11" ht="23.1" customHeight="1" thickTop="1" thickBot="1" x14ac:dyDescent="0.25">
      <c r="A9" s="349" t="s">
        <v>652</v>
      </c>
      <c r="B9" s="349" t="s">
        <v>1</v>
      </c>
      <c r="C9" s="349" t="s">
        <v>1</v>
      </c>
      <c r="D9" s="349" t="s">
        <v>1</v>
      </c>
      <c r="E9" s="500">
        <v>20</v>
      </c>
    </row>
    <row r="10" spans="1:11" ht="23.1" customHeight="1" thickTop="1" thickBot="1" x14ac:dyDescent="0.25">
      <c r="A10" s="349" t="s">
        <v>653</v>
      </c>
      <c r="B10" s="349" t="s">
        <v>1</v>
      </c>
      <c r="C10" s="349" t="s">
        <v>1</v>
      </c>
      <c r="D10" s="349" t="s">
        <v>1</v>
      </c>
      <c r="E10" s="501">
        <v>0</v>
      </c>
    </row>
    <row r="11" spans="1:11" ht="13.5" thickTop="1" x14ac:dyDescent="0.2"/>
    <row r="12" spans="1:11" x14ac:dyDescent="0.2">
      <c r="A12" s="369" t="s">
        <v>654</v>
      </c>
      <c r="B12" s="369" t="s">
        <v>1</v>
      </c>
      <c r="C12" s="369" t="s">
        <v>1</v>
      </c>
      <c r="D12" s="369" t="s">
        <v>1</v>
      </c>
    </row>
    <row r="14" spans="1:11" ht="51.95" customHeight="1" x14ac:dyDescent="0.2">
      <c r="A14" s="349" t="s">
        <v>655</v>
      </c>
      <c r="B14" s="349" t="s">
        <v>656</v>
      </c>
      <c r="C14" s="349" t="s">
        <v>657</v>
      </c>
      <c r="D14" s="349" t="s">
        <v>658</v>
      </c>
    </row>
    <row r="15" spans="1:11" x14ac:dyDescent="0.2">
      <c r="A15" s="29">
        <f>+E8</f>
        <v>20</v>
      </c>
      <c r="B15" s="502">
        <v>6</v>
      </c>
      <c r="C15" s="502">
        <v>9</v>
      </c>
      <c r="D15" s="502">
        <v>5</v>
      </c>
    </row>
    <row r="16" spans="1:11" ht="18.75" customHeight="1" x14ac:dyDescent="0.2">
      <c r="A16" s="12" t="s">
        <v>337</v>
      </c>
      <c r="B16" s="116">
        <f>B15/A15*100</f>
        <v>30</v>
      </c>
      <c r="C16" s="116">
        <f>C15/A15*100</f>
        <v>45</v>
      </c>
      <c r="D16" s="116">
        <f>D15/A15*100</f>
        <v>25</v>
      </c>
    </row>
    <row r="19" spans="1:6" x14ac:dyDescent="0.2">
      <c r="A19" s="369" t="s">
        <v>659</v>
      </c>
      <c r="B19" s="369" t="s">
        <v>1</v>
      </c>
      <c r="C19" s="369" t="s">
        <v>1</v>
      </c>
      <c r="D19" s="369" t="s">
        <v>1</v>
      </c>
      <c r="E19" s="369" t="s">
        <v>1</v>
      </c>
    </row>
    <row r="20" spans="1:6" ht="14.25" thickTop="1" thickBot="1" x14ac:dyDescent="0.25">
      <c r="E20" s="12" t="s">
        <v>174</v>
      </c>
    </row>
    <row r="21" spans="1:6" ht="23.1" customHeight="1" thickTop="1" thickBot="1" x14ac:dyDescent="0.25">
      <c r="A21" s="349" t="s">
        <v>660</v>
      </c>
      <c r="B21" s="349" t="s">
        <v>1</v>
      </c>
      <c r="C21" s="349" t="s">
        <v>1</v>
      </c>
      <c r="D21" s="349" t="s">
        <v>1</v>
      </c>
      <c r="E21" s="5">
        <v>0</v>
      </c>
    </row>
    <row r="22" spans="1:6" ht="23.1" customHeight="1" thickTop="1" thickBot="1" x14ac:dyDescent="0.25">
      <c r="A22" s="349" t="s">
        <v>652</v>
      </c>
      <c r="B22" s="349" t="s">
        <v>1</v>
      </c>
      <c r="C22" s="349" t="s">
        <v>1</v>
      </c>
      <c r="D22" s="349" t="s">
        <v>1</v>
      </c>
      <c r="E22" s="449">
        <v>0</v>
      </c>
    </row>
    <row r="23" spans="1:6" ht="23.1" customHeight="1" x14ac:dyDescent="0.2">
      <c r="A23" s="349" t="s">
        <v>661</v>
      </c>
      <c r="B23" s="349" t="s">
        <v>1</v>
      </c>
      <c r="C23" s="349" t="s">
        <v>1</v>
      </c>
      <c r="D23" s="349" t="s">
        <v>1</v>
      </c>
      <c r="E23" s="449">
        <v>0</v>
      </c>
    </row>
    <row r="25" spans="1:6" x14ac:dyDescent="0.2">
      <c r="A25" s="369" t="s">
        <v>662</v>
      </c>
      <c r="B25" s="369" t="s">
        <v>1</v>
      </c>
      <c r="C25" s="369" t="s">
        <v>1</v>
      </c>
      <c r="D25" s="369" t="s">
        <v>1</v>
      </c>
    </row>
    <row r="27" spans="1:6" ht="51.95" customHeight="1" x14ac:dyDescent="0.2">
      <c r="A27" s="349" t="s">
        <v>655</v>
      </c>
      <c r="B27" s="349" t="s">
        <v>656</v>
      </c>
      <c r="C27" s="349" t="s">
        <v>657</v>
      </c>
      <c r="D27" s="349" t="s">
        <v>658</v>
      </c>
    </row>
    <row r="28" spans="1:6" ht="16.5" customHeight="1" x14ac:dyDescent="0.2">
      <c r="A28" s="12">
        <f>+E21</f>
        <v>0</v>
      </c>
      <c r="B28" s="449"/>
      <c r="C28" s="449"/>
      <c r="D28" s="449"/>
    </row>
    <row r="29" spans="1:6" ht="20.25" customHeight="1" x14ac:dyDescent="0.2">
      <c r="A29" s="25" t="e">
        <f>SUM(B29:D29)</f>
        <v>#DIV/0!</v>
      </c>
      <c r="B29" s="25" t="e">
        <f>+B28/A28*100</f>
        <v>#DIV/0!</v>
      </c>
      <c r="C29" s="25" t="e">
        <f>+C28/A28*100</f>
        <v>#DIV/0!</v>
      </c>
      <c r="D29" s="12" t="e">
        <f>+D28/A28*100</f>
        <v>#DIV/0!</v>
      </c>
    </row>
    <row r="30" spans="1:6" ht="13.5" thickTop="1" x14ac:dyDescent="0.2"/>
    <row r="31" spans="1:6" x14ac:dyDescent="0.2">
      <c r="B31" s="369" t="s">
        <v>663</v>
      </c>
      <c r="C31" s="369"/>
      <c r="D31" s="369"/>
      <c r="E31" s="369"/>
      <c r="F31" s="369"/>
    </row>
    <row r="32" spans="1:6" ht="13.5" thickBot="1" x14ac:dyDescent="0.25">
      <c r="B32" s="364" t="s">
        <v>664</v>
      </c>
      <c r="C32" s="364"/>
      <c r="D32" s="364"/>
      <c r="E32" s="364"/>
      <c r="F32" s="364"/>
    </row>
    <row r="33" spans="1:6" s="136" customFormat="1" ht="46.5" customHeight="1" thickTop="1" thickBot="1" x14ac:dyDescent="0.25">
      <c r="B33" s="133" t="s">
        <v>904</v>
      </c>
      <c r="C33" s="133" t="s">
        <v>905</v>
      </c>
      <c r="D33" s="133" t="s">
        <v>907</v>
      </c>
      <c r="E33" s="133" t="s">
        <v>906</v>
      </c>
      <c r="F33" s="187" t="s">
        <v>174</v>
      </c>
    </row>
    <row r="34" spans="1:6" s="136" customFormat="1" ht="14.25" thickTop="1" thickBot="1" x14ac:dyDescent="0.25">
      <c r="B34" s="189"/>
      <c r="C34" s="137">
        <v>28</v>
      </c>
      <c r="D34" s="190"/>
      <c r="E34" s="145">
        <v>0</v>
      </c>
      <c r="F34" s="215">
        <f>+C34+E34</f>
        <v>28</v>
      </c>
    </row>
    <row r="35" spans="1:6" s="136" customFormat="1" ht="14.25" thickTop="1" thickBot="1" x14ac:dyDescent="0.25">
      <c r="B35" s="134"/>
      <c r="C35" s="134" t="e">
        <f>+C34/B34*100</f>
        <v>#DIV/0!</v>
      </c>
      <c r="D35" s="134"/>
      <c r="E35" s="503" t="e">
        <f>+E34/D34*100</f>
        <v>#DIV/0!</v>
      </c>
      <c r="F35" s="504"/>
    </row>
    <row r="36" spans="1:6" ht="13.5" thickTop="1" x14ac:dyDescent="0.2"/>
    <row r="37" spans="1:6" x14ac:dyDescent="0.2">
      <c r="B37" s="369" t="s">
        <v>665</v>
      </c>
      <c r="C37" s="369"/>
      <c r="D37" s="369"/>
      <c r="E37" s="369"/>
      <c r="F37" s="369"/>
    </row>
    <row r="38" spans="1:6" ht="13.5" thickBot="1" x14ac:dyDescent="0.25">
      <c r="B38" s="369" t="s">
        <v>666</v>
      </c>
      <c r="C38" s="369"/>
      <c r="D38" s="369"/>
      <c r="E38" s="369"/>
      <c r="F38" s="369"/>
    </row>
    <row r="39" spans="1:6" ht="48" customHeight="1" thickTop="1" thickBot="1" x14ac:dyDescent="0.25">
      <c r="B39" s="349" t="s">
        <v>904</v>
      </c>
      <c r="C39" s="349" t="s">
        <v>905</v>
      </c>
      <c r="D39" s="349" t="s">
        <v>907</v>
      </c>
      <c r="E39" s="118" t="s">
        <v>906</v>
      </c>
      <c r="F39" s="187" t="s">
        <v>174</v>
      </c>
    </row>
    <row r="40" spans="1:6" ht="14.25" thickTop="1" thickBot="1" x14ac:dyDescent="0.25">
      <c r="B40" s="505"/>
      <c r="C40" s="495">
        <v>0</v>
      </c>
      <c r="D40" s="506"/>
      <c r="E40" s="144">
        <v>0</v>
      </c>
      <c r="F40" s="188">
        <f>+C40+E40</f>
        <v>0</v>
      </c>
    </row>
    <row r="41" spans="1:6" ht="14.25" thickTop="1" thickBot="1" x14ac:dyDescent="0.25">
      <c r="B41" s="425"/>
      <c r="C41" s="425" t="e">
        <f>+C40/B40*100</f>
        <v>#DIV/0!</v>
      </c>
      <c r="D41" s="425"/>
      <c r="E41" s="503" t="e">
        <f>+E40/D40*100</f>
        <v>#DIV/0!</v>
      </c>
      <c r="F41" s="504"/>
    </row>
    <row r="42" spans="1:6" ht="13.5" thickTop="1" x14ac:dyDescent="0.2"/>
    <row r="43" spans="1:6" ht="15" x14ac:dyDescent="0.25">
      <c r="A43" s="2" t="s">
        <v>667</v>
      </c>
    </row>
    <row r="44" spans="1:6" ht="15" x14ac:dyDescent="0.25">
      <c r="A44" s="484" t="s">
        <v>668</v>
      </c>
      <c r="B44" s="484" t="s">
        <v>1</v>
      </c>
      <c r="C44" s="484" t="s">
        <v>1</v>
      </c>
      <c r="D44" s="484" t="s">
        <v>1</v>
      </c>
      <c r="E44" s="484" t="s">
        <v>1</v>
      </c>
    </row>
    <row r="46" spans="1:6" x14ac:dyDescent="0.2">
      <c r="B46" s="369" t="s">
        <v>669</v>
      </c>
      <c r="C46" s="369" t="s">
        <v>1</v>
      </c>
      <c r="D46" s="369" t="s">
        <v>1</v>
      </c>
      <c r="E46" s="369" t="s">
        <v>1</v>
      </c>
      <c r="F46" s="369" t="s">
        <v>1</v>
      </c>
    </row>
    <row r="48" spans="1:6" ht="81" customHeight="1" thickTop="1" thickBot="1" x14ac:dyDescent="0.25">
      <c r="B48" s="12" t="s">
        <v>340</v>
      </c>
      <c r="C48" s="349" t="s">
        <v>670</v>
      </c>
      <c r="D48" s="349" t="s">
        <v>671</v>
      </c>
      <c r="E48" s="349" t="s">
        <v>672</v>
      </c>
      <c r="F48" s="349" t="s">
        <v>673</v>
      </c>
    </row>
    <row r="49" spans="1:15" ht="15.95" customHeight="1" thickTop="1" thickBot="1" x14ac:dyDescent="0.25">
      <c r="B49" s="507">
        <f>+EFICACIA!C600</f>
        <v>18086792</v>
      </c>
      <c r="C49" s="320">
        <v>3485000</v>
      </c>
      <c r="D49" s="508"/>
      <c r="E49" s="508"/>
      <c r="F49" s="33">
        <f>SUM(C49:E49)</f>
        <v>3485000</v>
      </c>
    </row>
    <row r="50" spans="1:15" ht="15.95" customHeight="1" thickTop="1" thickBot="1" x14ac:dyDescent="0.25">
      <c r="B50" s="349" t="s">
        <v>22</v>
      </c>
      <c r="C50" s="12" t="s">
        <v>674</v>
      </c>
      <c r="D50" s="12" t="s">
        <v>675</v>
      </c>
      <c r="E50" s="12" t="s">
        <v>676</v>
      </c>
      <c r="F50" s="12" t="s">
        <v>677</v>
      </c>
    </row>
    <row r="51" spans="1:15" ht="15.95" customHeight="1" x14ac:dyDescent="0.2">
      <c r="B51" s="349" t="s">
        <v>1</v>
      </c>
      <c r="C51" s="25">
        <f>+C49/B49*100</f>
        <v>19.268204112702794</v>
      </c>
      <c r="D51" s="25">
        <f>+D49/B49*100</f>
        <v>0</v>
      </c>
      <c r="E51" s="25">
        <f>+E49/B49*100</f>
        <v>0</v>
      </c>
      <c r="F51" s="25">
        <f>+F49/B49*100</f>
        <v>19.268204112702794</v>
      </c>
    </row>
    <row r="54" spans="1:15" ht="15" x14ac:dyDescent="0.25">
      <c r="A54" s="2" t="s">
        <v>678</v>
      </c>
    </row>
    <row r="55" spans="1:15" ht="15" x14ac:dyDescent="0.25">
      <c r="A55" s="484" t="s">
        <v>668</v>
      </c>
      <c r="B55" s="484" t="s">
        <v>1</v>
      </c>
      <c r="C55" s="484" t="s">
        <v>1</v>
      </c>
      <c r="D55" s="484" t="s">
        <v>1</v>
      </c>
      <c r="E55" s="484" t="s">
        <v>1</v>
      </c>
    </row>
    <row r="57" spans="1:15" x14ac:dyDescent="0.2">
      <c r="A57" s="369" t="s">
        <v>679</v>
      </c>
      <c r="B57" s="369" t="s">
        <v>1</v>
      </c>
      <c r="C57" s="369" t="s">
        <v>1</v>
      </c>
      <c r="D57" s="369" t="s">
        <v>1</v>
      </c>
      <c r="E57" s="369" t="s">
        <v>1</v>
      </c>
      <c r="F57" s="369" t="s">
        <v>1</v>
      </c>
      <c r="H57" s="204"/>
      <c r="I57" s="204"/>
      <c r="J57" s="204"/>
      <c r="K57" s="204"/>
      <c r="L57" s="204"/>
      <c r="M57" s="204"/>
      <c r="N57" s="204"/>
      <c r="O57" s="204"/>
    </row>
    <row r="58" spans="1:15" ht="13.5" thickBot="1" x14ac:dyDescent="0.25">
      <c r="A58" s="369" t="s">
        <v>680</v>
      </c>
      <c r="B58" s="369" t="s">
        <v>1</v>
      </c>
      <c r="C58" s="369" t="s">
        <v>1</v>
      </c>
      <c r="D58" s="369" t="s">
        <v>1</v>
      </c>
      <c r="E58" s="369" t="s">
        <v>1</v>
      </c>
      <c r="F58" s="369" t="s">
        <v>1</v>
      </c>
      <c r="H58" s="204"/>
      <c r="I58" s="204"/>
      <c r="J58" s="204"/>
      <c r="K58" s="204"/>
      <c r="L58" s="204"/>
      <c r="M58" s="204"/>
      <c r="N58" s="204"/>
      <c r="O58" s="204"/>
    </row>
    <row r="59" spans="1:15" ht="18" customHeight="1" thickTop="1" thickBot="1" x14ac:dyDescent="0.25">
      <c r="A59" s="349" t="s">
        <v>681</v>
      </c>
      <c r="B59" s="349" t="s">
        <v>1</v>
      </c>
      <c r="C59" s="349" t="s">
        <v>682</v>
      </c>
      <c r="D59" s="349" t="s">
        <v>1</v>
      </c>
      <c r="E59" s="349" t="s">
        <v>1</v>
      </c>
      <c r="F59" s="349" t="s">
        <v>1</v>
      </c>
      <c r="H59" s="204"/>
      <c r="I59" s="204"/>
      <c r="J59" s="204"/>
      <c r="K59" s="204"/>
      <c r="L59" s="204"/>
      <c r="M59" s="204"/>
      <c r="N59" s="204"/>
      <c r="O59" s="204"/>
    </row>
    <row r="60" spans="1:15" ht="14.25" thickTop="1" thickBot="1" x14ac:dyDescent="0.25">
      <c r="A60" s="349" t="s">
        <v>1</v>
      </c>
      <c r="B60" s="349" t="s">
        <v>1</v>
      </c>
      <c r="C60" s="349" t="s">
        <v>683</v>
      </c>
      <c r="D60" s="349" t="s">
        <v>684</v>
      </c>
      <c r="E60" s="349" t="s">
        <v>685</v>
      </c>
      <c r="F60" s="349" t="s">
        <v>207</v>
      </c>
      <c r="H60" s="204"/>
      <c r="I60" s="204"/>
      <c r="J60" s="204"/>
      <c r="K60" s="204"/>
      <c r="L60" s="204"/>
      <c r="M60" s="204"/>
      <c r="N60" s="204"/>
      <c r="O60" s="204"/>
    </row>
    <row r="61" spans="1:15" ht="14.25" thickTop="1" thickBot="1" x14ac:dyDescent="0.25">
      <c r="A61" s="349" t="s">
        <v>686</v>
      </c>
      <c r="B61" s="349" t="s">
        <v>1</v>
      </c>
      <c r="C61" s="509"/>
      <c r="D61" s="509"/>
      <c r="E61" s="509"/>
      <c r="F61" s="35">
        <f>SUM(C61:E61)</f>
        <v>0</v>
      </c>
      <c r="H61" s="499"/>
      <c r="I61" s="499"/>
      <c r="J61" s="499"/>
      <c r="K61" s="499"/>
      <c r="L61" s="499"/>
      <c r="M61" s="204"/>
      <c r="N61" s="204"/>
      <c r="O61" s="204"/>
    </row>
    <row r="62" spans="1:15" ht="14.25" thickTop="1" thickBot="1" x14ac:dyDescent="0.25">
      <c r="A62" s="349" t="s">
        <v>687</v>
      </c>
      <c r="B62" s="349" t="s">
        <v>1</v>
      </c>
      <c r="C62" s="509"/>
      <c r="D62" s="509"/>
      <c r="E62" s="509"/>
      <c r="F62" s="35">
        <f t="shared" ref="F62:F68" si="0">SUM(C62:E62)</f>
        <v>0</v>
      </c>
      <c r="H62" s="499"/>
      <c r="I62" s="499"/>
      <c r="J62" s="499"/>
      <c r="K62" s="499"/>
      <c r="L62" s="499"/>
      <c r="M62" s="204"/>
      <c r="N62" s="204"/>
      <c r="O62" s="204"/>
    </row>
    <row r="63" spans="1:15" ht="14.25" thickTop="1" thickBot="1" x14ac:dyDescent="0.25">
      <c r="A63" s="349" t="s">
        <v>688</v>
      </c>
      <c r="B63" s="349" t="s">
        <v>1</v>
      </c>
      <c r="C63" s="509"/>
      <c r="D63" s="509"/>
      <c r="E63" s="509"/>
      <c r="F63" s="35">
        <f t="shared" si="0"/>
        <v>0</v>
      </c>
      <c r="H63" s="499"/>
      <c r="I63" s="499"/>
      <c r="J63" s="499"/>
      <c r="K63" s="499"/>
      <c r="L63" s="499"/>
      <c r="M63" s="204"/>
      <c r="N63" s="204"/>
      <c r="O63" s="204"/>
    </row>
    <row r="64" spans="1:15" ht="14.25" thickTop="1" thickBot="1" x14ac:dyDescent="0.25">
      <c r="A64" s="349" t="s">
        <v>689</v>
      </c>
      <c r="B64" s="349" t="s">
        <v>1</v>
      </c>
      <c r="C64" s="509"/>
      <c r="D64" s="509"/>
      <c r="E64" s="509"/>
      <c r="F64" s="35">
        <f t="shared" si="0"/>
        <v>0</v>
      </c>
      <c r="H64" s="499"/>
      <c r="I64" s="499"/>
      <c r="J64" s="499"/>
      <c r="K64" s="499"/>
      <c r="L64" s="499"/>
      <c r="M64" s="204"/>
      <c r="N64" s="204"/>
      <c r="O64" s="204"/>
    </row>
    <row r="65" spans="1:15" ht="14.25" thickTop="1" thickBot="1" x14ac:dyDescent="0.25">
      <c r="A65" s="349" t="s">
        <v>690</v>
      </c>
      <c r="B65" s="349" t="s">
        <v>1</v>
      </c>
      <c r="C65" s="509"/>
      <c r="D65" s="509"/>
      <c r="E65" s="509"/>
      <c r="F65" s="35">
        <f t="shared" si="0"/>
        <v>0</v>
      </c>
      <c r="H65" s="204"/>
      <c r="I65" s="204"/>
      <c r="J65" s="204"/>
      <c r="K65" s="204"/>
      <c r="L65" s="204"/>
      <c r="M65" s="204"/>
      <c r="N65" s="204"/>
      <c r="O65" s="204"/>
    </row>
    <row r="66" spans="1:15" ht="14.25" thickTop="1" thickBot="1" x14ac:dyDescent="0.25">
      <c r="A66" s="349" t="s">
        <v>691</v>
      </c>
      <c r="B66" s="349" t="s">
        <v>1</v>
      </c>
      <c r="C66" s="509"/>
      <c r="D66" s="334">
        <v>4</v>
      </c>
      <c r="E66" s="509"/>
      <c r="F66" s="35">
        <f t="shared" si="0"/>
        <v>4</v>
      </c>
      <c r="H66" s="204"/>
      <c r="I66" s="204"/>
      <c r="J66" s="204"/>
      <c r="K66" s="204"/>
      <c r="L66" s="204"/>
      <c r="M66" s="204"/>
      <c r="N66" s="204"/>
      <c r="O66" s="204"/>
    </row>
    <row r="67" spans="1:15" ht="14.25" thickTop="1" thickBot="1" x14ac:dyDescent="0.25">
      <c r="A67" s="349" t="s">
        <v>692</v>
      </c>
      <c r="B67" s="349" t="s">
        <v>1</v>
      </c>
      <c r="C67" s="509"/>
      <c r="D67" s="509"/>
      <c r="E67" s="509"/>
      <c r="F67" s="35">
        <f t="shared" si="0"/>
        <v>0</v>
      </c>
      <c r="H67" s="204"/>
      <c r="I67" s="204"/>
      <c r="J67" s="204"/>
      <c r="K67" s="204"/>
      <c r="L67" s="204"/>
      <c r="M67" s="204"/>
      <c r="N67" s="204"/>
      <c r="O67" s="204"/>
    </row>
    <row r="68" spans="1:15" x14ac:dyDescent="0.2">
      <c r="A68" s="349" t="s">
        <v>207</v>
      </c>
      <c r="B68" s="349" t="s">
        <v>1</v>
      </c>
      <c r="C68" s="12">
        <f>SUM(C61:C67)</f>
        <v>0</v>
      </c>
      <c r="D68" s="35">
        <f>SUM(D61:D67)</f>
        <v>4</v>
      </c>
      <c r="E68" s="35">
        <f>SUM(E61:E67)</f>
        <v>0</v>
      </c>
      <c r="F68" s="35">
        <f t="shared" si="0"/>
        <v>4</v>
      </c>
      <c r="H68" s="204"/>
      <c r="I68" s="204"/>
      <c r="J68" s="204"/>
      <c r="K68" s="204"/>
      <c r="L68" s="204"/>
      <c r="M68" s="204"/>
      <c r="N68" s="204"/>
      <c r="O68" s="204"/>
    </row>
    <row r="69" spans="1:15" x14ac:dyDescent="0.2">
      <c r="H69" s="204"/>
      <c r="I69" s="204"/>
      <c r="J69" s="204"/>
      <c r="K69" s="204"/>
      <c r="L69" s="204"/>
      <c r="M69" s="204"/>
      <c r="N69" s="204"/>
      <c r="O69" s="204"/>
    </row>
    <row r="70" spans="1:15" x14ac:dyDescent="0.2">
      <c r="H70" s="204"/>
      <c r="I70" s="204"/>
      <c r="J70" s="204"/>
      <c r="K70" s="204"/>
      <c r="L70" s="204"/>
      <c r="M70" s="204"/>
      <c r="N70" s="204"/>
      <c r="O70" s="204"/>
    </row>
    <row r="71" spans="1:15" x14ac:dyDescent="0.2">
      <c r="A71" s="369" t="s">
        <v>693</v>
      </c>
      <c r="B71" s="369" t="s">
        <v>1</v>
      </c>
      <c r="C71" s="369" t="s">
        <v>1</v>
      </c>
      <c r="D71" s="369" t="s">
        <v>1</v>
      </c>
      <c r="E71" s="369" t="s">
        <v>1</v>
      </c>
      <c r="F71" s="369" t="s">
        <v>1</v>
      </c>
      <c r="H71" s="204"/>
      <c r="I71" s="204"/>
      <c r="J71" s="204"/>
      <c r="K71" s="204"/>
      <c r="L71" s="204"/>
      <c r="M71" s="204"/>
      <c r="N71" s="204"/>
      <c r="O71" s="204"/>
    </row>
    <row r="72" spans="1:15" x14ac:dyDescent="0.2">
      <c r="A72" s="369" t="s">
        <v>694</v>
      </c>
      <c r="B72" s="369" t="s">
        <v>1</v>
      </c>
      <c r="C72" s="369" t="s">
        <v>1</v>
      </c>
      <c r="D72" s="369" t="s">
        <v>1</v>
      </c>
      <c r="E72" s="369" t="s">
        <v>1</v>
      </c>
      <c r="F72" s="369" t="s">
        <v>1</v>
      </c>
      <c r="H72" s="204"/>
      <c r="I72" s="204"/>
      <c r="J72" s="204"/>
      <c r="K72" s="204"/>
      <c r="L72" s="204"/>
      <c r="M72" s="204"/>
      <c r="N72" s="204"/>
      <c r="O72" s="204"/>
    </row>
    <row r="73" spans="1:15" ht="18" customHeight="1" x14ac:dyDescent="0.2">
      <c r="A73" s="349" t="s">
        <v>681</v>
      </c>
      <c r="B73" s="349" t="s">
        <v>1</v>
      </c>
      <c r="C73" s="349" t="s">
        <v>682</v>
      </c>
      <c r="D73" s="349" t="s">
        <v>1</v>
      </c>
      <c r="E73" s="349" t="s">
        <v>1</v>
      </c>
      <c r="F73" s="349" t="s">
        <v>1</v>
      </c>
      <c r="H73" s="204"/>
      <c r="I73" s="204"/>
      <c r="J73" s="204"/>
      <c r="K73" s="204"/>
      <c r="L73" s="204"/>
      <c r="M73" s="204"/>
      <c r="N73" s="204"/>
      <c r="O73" s="204"/>
    </row>
    <row r="74" spans="1:15" x14ac:dyDescent="0.2">
      <c r="A74" s="349" t="s">
        <v>1</v>
      </c>
      <c r="B74" s="349" t="s">
        <v>1</v>
      </c>
      <c r="C74" s="349" t="s">
        <v>683</v>
      </c>
      <c r="D74" s="349" t="s">
        <v>684</v>
      </c>
      <c r="E74" s="349" t="s">
        <v>685</v>
      </c>
      <c r="F74" s="349" t="s">
        <v>207</v>
      </c>
      <c r="H74" s="204"/>
      <c r="I74" s="204"/>
      <c r="J74" s="204"/>
      <c r="K74" s="204"/>
      <c r="L74" s="204"/>
      <c r="M74" s="204"/>
      <c r="N74" s="204"/>
      <c r="O74" s="204"/>
    </row>
    <row r="75" spans="1:15" x14ac:dyDescent="0.2">
      <c r="A75" s="349" t="s">
        <v>686</v>
      </c>
      <c r="B75" s="349" t="s">
        <v>1</v>
      </c>
      <c r="C75" s="510"/>
      <c r="D75" s="510"/>
      <c r="E75" s="510"/>
      <c r="F75" s="18">
        <f>SUM(C75:E75)</f>
        <v>0</v>
      </c>
      <c r="H75" s="499"/>
      <c r="I75" s="499"/>
      <c r="J75" s="499"/>
      <c r="K75" s="499"/>
      <c r="L75" s="499"/>
      <c r="M75" s="204"/>
      <c r="N75" s="204"/>
      <c r="O75" s="204"/>
    </row>
    <row r="76" spans="1:15" x14ac:dyDescent="0.2">
      <c r="A76" s="349" t="s">
        <v>687</v>
      </c>
      <c r="B76" s="349" t="s">
        <v>1</v>
      </c>
      <c r="C76" s="510"/>
      <c r="D76" s="510"/>
      <c r="E76" s="510"/>
      <c r="F76" s="18">
        <f t="shared" ref="F76:F81" si="1">SUM(C76:E76)</f>
        <v>0</v>
      </c>
      <c r="H76" s="499"/>
      <c r="I76" s="499"/>
      <c r="J76" s="499"/>
      <c r="K76" s="499"/>
      <c r="L76" s="499"/>
      <c r="M76" s="204"/>
      <c r="N76" s="204"/>
      <c r="O76" s="204"/>
    </row>
    <row r="77" spans="1:15" x14ac:dyDescent="0.2">
      <c r="A77" s="349" t="s">
        <v>688</v>
      </c>
      <c r="B77" s="349" t="s">
        <v>1</v>
      </c>
      <c r="C77" s="510"/>
      <c r="D77" s="510"/>
      <c r="E77" s="510"/>
      <c r="F77" s="18">
        <f t="shared" si="1"/>
        <v>0</v>
      </c>
      <c r="H77" s="499"/>
      <c r="I77" s="499"/>
      <c r="J77" s="499"/>
      <c r="K77" s="499"/>
      <c r="L77" s="499"/>
      <c r="M77" s="204"/>
      <c r="N77" s="204"/>
      <c r="O77" s="204"/>
    </row>
    <row r="78" spans="1:15" x14ac:dyDescent="0.2">
      <c r="A78" s="349" t="s">
        <v>689</v>
      </c>
      <c r="B78" s="349" t="s">
        <v>1</v>
      </c>
      <c r="C78" s="510"/>
      <c r="D78" s="510"/>
      <c r="E78" s="510"/>
      <c r="F78" s="18">
        <f t="shared" si="1"/>
        <v>0</v>
      </c>
      <c r="H78" s="499"/>
      <c r="I78" s="499"/>
      <c r="J78" s="499"/>
      <c r="K78" s="499"/>
      <c r="L78" s="499"/>
      <c r="M78" s="204"/>
      <c r="N78" s="204"/>
      <c r="O78" s="204"/>
    </row>
    <row r="79" spans="1:15" ht="14.25" thickTop="1" thickBot="1" x14ac:dyDescent="0.25">
      <c r="A79" s="349" t="s">
        <v>690</v>
      </c>
      <c r="B79" s="349" t="s">
        <v>1</v>
      </c>
      <c r="C79" s="510"/>
      <c r="D79" s="510"/>
      <c r="E79" s="510"/>
      <c r="F79" s="18">
        <f t="shared" si="1"/>
        <v>0</v>
      </c>
      <c r="H79" s="204"/>
      <c r="I79" s="204"/>
      <c r="J79" s="204"/>
      <c r="K79" s="204"/>
      <c r="L79" s="204"/>
      <c r="M79" s="204"/>
      <c r="N79" s="204"/>
      <c r="O79" s="204"/>
    </row>
    <row r="80" spans="1:15" ht="14.25" thickTop="1" thickBot="1" x14ac:dyDescent="0.25">
      <c r="A80" s="349" t="s">
        <v>691</v>
      </c>
      <c r="B80" s="349" t="s">
        <v>1</v>
      </c>
      <c r="C80" s="510"/>
      <c r="D80" s="335">
        <v>3485000</v>
      </c>
      <c r="E80" s="510"/>
      <c r="F80" s="18">
        <f t="shared" si="1"/>
        <v>3485000</v>
      </c>
      <c r="H80" s="204"/>
      <c r="I80" s="204"/>
      <c r="J80" s="204"/>
      <c r="K80" s="204"/>
      <c r="L80" s="204"/>
      <c r="M80" s="204"/>
      <c r="N80" s="204"/>
      <c r="O80" s="204"/>
    </row>
    <row r="81" spans="1:15" ht="14.25" thickTop="1" thickBot="1" x14ac:dyDescent="0.25">
      <c r="A81" s="349" t="s">
        <v>692</v>
      </c>
      <c r="B81" s="349" t="s">
        <v>1</v>
      </c>
      <c r="C81" s="510"/>
      <c r="D81" s="510"/>
      <c r="E81" s="510"/>
      <c r="F81" s="18">
        <f t="shared" si="1"/>
        <v>0</v>
      </c>
      <c r="H81" s="204"/>
      <c r="I81" s="204"/>
      <c r="J81" s="204"/>
      <c r="K81" s="204"/>
      <c r="L81" s="204"/>
      <c r="M81" s="204"/>
      <c r="N81" s="204"/>
      <c r="O81" s="204"/>
    </row>
    <row r="82" spans="1:15" x14ac:dyDescent="0.2">
      <c r="A82" s="349" t="s">
        <v>207</v>
      </c>
      <c r="B82" s="349" t="s">
        <v>1</v>
      </c>
      <c r="C82" s="18">
        <f>SUM(C75:C81)</f>
        <v>0</v>
      </c>
      <c r="D82" s="18">
        <f>SUM(D75:D81)</f>
        <v>3485000</v>
      </c>
      <c r="E82" s="18">
        <f>SUM(E75:E81)</f>
        <v>0</v>
      </c>
      <c r="F82" s="18">
        <f>SUM(F75:F81)</f>
        <v>3485000</v>
      </c>
      <c r="H82" s="204"/>
      <c r="I82" s="204"/>
      <c r="J82" s="204"/>
      <c r="K82" s="204"/>
      <c r="L82" s="204"/>
      <c r="M82" s="204"/>
      <c r="N82" s="204"/>
      <c r="O82" s="204"/>
    </row>
    <row r="83" spans="1:15" x14ac:dyDescent="0.2">
      <c r="H83" s="204"/>
      <c r="I83" s="204"/>
      <c r="J83" s="204"/>
      <c r="K83" s="204"/>
      <c r="L83" s="204"/>
      <c r="M83" s="204"/>
      <c r="N83" s="204"/>
      <c r="O83" s="204"/>
    </row>
    <row r="84" spans="1:15" x14ac:dyDescent="0.2">
      <c r="H84" s="204"/>
      <c r="I84" s="204"/>
      <c r="J84" s="204"/>
      <c r="K84" s="204"/>
      <c r="L84" s="204"/>
      <c r="M84" s="204"/>
      <c r="N84" s="204"/>
      <c r="O84" s="204"/>
    </row>
    <row r="85" spans="1:15" ht="15" x14ac:dyDescent="0.25">
      <c r="A85" s="2" t="s">
        <v>695</v>
      </c>
    </row>
    <row r="86" spans="1:15" ht="15" x14ac:dyDescent="0.25">
      <c r="A86" s="484" t="s">
        <v>696</v>
      </c>
      <c r="B86" s="484" t="s">
        <v>1</v>
      </c>
      <c r="C86" s="484" t="s">
        <v>1</v>
      </c>
      <c r="D86" s="484" t="s">
        <v>1</v>
      </c>
      <c r="E86" s="484" t="s">
        <v>1</v>
      </c>
    </row>
    <row r="88" spans="1:15" x14ac:dyDescent="0.2">
      <c r="B88" s="369" t="s">
        <v>697</v>
      </c>
      <c r="C88" s="369" t="s">
        <v>1</v>
      </c>
      <c r="D88" s="369" t="s">
        <v>1</v>
      </c>
      <c r="E88" s="369" t="s">
        <v>1</v>
      </c>
      <c r="F88" s="369" t="s">
        <v>1</v>
      </c>
    </row>
    <row r="89" spans="1:15" x14ac:dyDescent="0.2">
      <c r="B89" s="369" t="s">
        <v>698</v>
      </c>
      <c r="C89" s="369" t="s">
        <v>1</v>
      </c>
      <c r="D89" s="369" t="s">
        <v>1</v>
      </c>
      <c r="E89" s="369" t="s">
        <v>1</v>
      </c>
      <c r="F89" s="369" t="s">
        <v>1</v>
      </c>
    </row>
    <row r="90" spans="1:15" ht="24.95" customHeight="1" x14ac:dyDescent="0.2">
      <c r="A90" s="349" t="s">
        <v>699</v>
      </c>
      <c r="B90" s="349" t="s">
        <v>1</v>
      </c>
      <c r="C90" s="349" t="s">
        <v>686</v>
      </c>
      <c r="D90" s="349" t="s">
        <v>700</v>
      </c>
      <c r="E90" s="349" t="s">
        <v>701</v>
      </c>
      <c r="F90" s="349" t="s">
        <v>207</v>
      </c>
      <c r="G90" s="349" t="s">
        <v>646</v>
      </c>
      <c r="H90" s="349" t="s">
        <v>702</v>
      </c>
    </row>
    <row r="91" spans="1:15" ht="28.5" customHeight="1" thickTop="1" thickBot="1" x14ac:dyDescent="0.25">
      <c r="A91" s="349" t="s">
        <v>206</v>
      </c>
      <c r="B91" s="349" t="s">
        <v>1</v>
      </c>
      <c r="C91" s="502">
        <v>0</v>
      </c>
      <c r="D91" s="502">
        <v>0</v>
      </c>
      <c r="E91" s="502">
        <v>0</v>
      </c>
      <c r="F91" s="511">
        <f>SUM(C91:E91)</f>
        <v>0</v>
      </c>
      <c r="G91" s="372" t="e">
        <f>+F91/F95*100</f>
        <v>#DIV/0!</v>
      </c>
      <c r="H91" s="349" t="s">
        <v>703</v>
      </c>
    </row>
    <row r="92" spans="1:15" ht="28.5" customHeight="1" thickTop="1" thickBot="1" x14ac:dyDescent="0.25">
      <c r="A92" s="349" t="s">
        <v>211</v>
      </c>
      <c r="B92" s="349" t="s">
        <v>1</v>
      </c>
      <c r="C92" s="502">
        <v>0</v>
      </c>
      <c r="D92" s="502">
        <v>0</v>
      </c>
      <c r="E92" s="502">
        <v>0</v>
      </c>
      <c r="F92" s="89">
        <f>SUM(C92:E92)</f>
        <v>0</v>
      </c>
      <c r="G92" s="372" t="e">
        <f>+F92/F95*100</f>
        <v>#DIV/0!</v>
      </c>
      <c r="H92" s="349" t="s">
        <v>704</v>
      </c>
    </row>
    <row r="93" spans="1:15" ht="28.5" customHeight="1" thickTop="1" thickBot="1" x14ac:dyDescent="0.25">
      <c r="A93" s="349" t="s">
        <v>213</v>
      </c>
      <c r="B93" s="349" t="s">
        <v>1</v>
      </c>
      <c r="C93" s="502">
        <v>0</v>
      </c>
      <c r="D93" s="502">
        <v>0</v>
      </c>
      <c r="E93" s="502">
        <v>0</v>
      </c>
      <c r="F93" s="89">
        <f>SUM(C93:E93)</f>
        <v>0</v>
      </c>
      <c r="G93" s="372" t="e">
        <f>+F93/F95*100</f>
        <v>#DIV/0!</v>
      </c>
      <c r="H93" s="349" t="s">
        <v>705</v>
      </c>
    </row>
    <row r="94" spans="1:15" ht="28.5" customHeight="1" thickTop="1" thickBot="1" x14ac:dyDescent="0.25">
      <c r="A94" s="349" t="s">
        <v>706</v>
      </c>
      <c r="B94" s="349" t="s">
        <v>1</v>
      </c>
      <c r="C94" s="502">
        <v>0</v>
      </c>
      <c r="D94" s="502">
        <v>0</v>
      </c>
      <c r="E94" s="502">
        <v>0</v>
      </c>
      <c r="F94" s="89">
        <f>SUM(C94:E94)</f>
        <v>0</v>
      </c>
      <c r="G94" s="372" t="e">
        <f>+F94/F95*100</f>
        <v>#DIV/0!</v>
      </c>
      <c r="H94" s="349" t="s">
        <v>707</v>
      </c>
    </row>
    <row r="95" spans="1:15" ht="27" customHeight="1" thickTop="1" thickBot="1" x14ac:dyDescent="0.25">
      <c r="A95" s="349" t="s">
        <v>174</v>
      </c>
      <c r="B95" s="349" t="s">
        <v>1</v>
      </c>
      <c r="C95" s="399">
        <f>SUM(C91:C94)</f>
        <v>0</v>
      </c>
      <c r="D95" s="82">
        <f>SUM(D91:D94)</f>
        <v>0</v>
      </c>
      <c r="E95" s="82">
        <f>SUM(E91:E94)</f>
        <v>0</v>
      </c>
      <c r="F95" s="82">
        <f>SUM(F91:F94)</f>
        <v>0</v>
      </c>
      <c r="G95" s="349"/>
    </row>
    <row r="96" spans="1:15" ht="13.5" thickTop="1" x14ac:dyDescent="0.2"/>
    <row r="98" spans="1:8" ht="15" x14ac:dyDescent="0.25">
      <c r="A98" s="2" t="s">
        <v>708</v>
      </c>
    </row>
    <row r="99" spans="1:8" ht="15" x14ac:dyDescent="0.25">
      <c r="A99" s="484" t="s">
        <v>709</v>
      </c>
      <c r="B99" s="484" t="s">
        <v>1</v>
      </c>
      <c r="C99" s="484" t="s">
        <v>1</v>
      </c>
      <c r="D99" s="484" t="s">
        <v>1</v>
      </c>
      <c r="E99" s="484" t="s">
        <v>1</v>
      </c>
    </row>
    <row r="101" spans="1:8" x14ac:dyDescent="0.2">
      <c r="A101" s="369" t="s">
        <v>710</v>
      </c>
      <c r="B101" s="369" t="s">
        <v>1</v>
      </c>
      <c r="C101" s="369" t="s">
        <v>1</v>
      </c>
      <c r="D101" s="369" t="s">
        <v>1</v>
      </c>
      <c r="E101" s="369" t="s">
        <v>1</v>
      </c>
      <c r="F101" s="369" t="s">
        <v>1</v>
      </c>
      <c r="G101" s="369" t="s">
        <v>1</v>
      </c>
      <c r="H101" s="369" t="s">
        <v>1</v>
      </c>
    </row>
    <row r="102" spans="1:8" x14ac:dyDescent="0.2">
      <c r="A102" s="369" t="s">
        <v>711</v>
      </c>
      <c r="B102" s="369" t="s">
        <v>1</v>
      </c>
      <c r="C102" s="369" t="s">
        <v>1</v>
      </c>
      <c r="D102" s="369" t="s">
        <v>1</v>
      </c>
      <c r="E102" s="369" t="s">
        <v>1</v>
      </c>
      <c r="F102" s="369" t="s">
        <v>1</v>
      </c>
      <c r="G102" s="369" t="s">
        <v>1</v>
      </c>
      <c r="H102" s="369" t="s">
        <v>1</v>
      </c>
    </row>
    <row r="103" spans="1:8" ht="30" customHeight="1" x14ac:dyDescent="0.2">
      <c r="A103" s="349" t="s">
        <v>448</v>
      </c>
      <c r="B103" s="349" t="s">
        <v>1</v>
      </c>
      <c r="C103" s="12" t="s">
        <v>460</v>
      </c>
      <c r="D103" s="12" t="s">
        <v>712</v>
      </c>
      <c r="E103" s="12" t="s">
        <v>713</v>
      </c>
      <c r="F103" s="12" t="s">
        <v>174</v>
      </c>
      <c r="G103" s="12" t="s">
        <v>646</v>
      </c>
      <c r="H103" s="12" t="s">
        <v>702</v>
      </c>
    </row>
    <row r="104" spans="1:8" ht="20.100000000000001" customHeight="1" x14ac:dyDescent="0.2">
      <c r="A104" s="349" t="s">
        <v>714</v>
      </c>
      <c r="B104" s="349" t="s">
        <v>1</v>
      </c>
      <c r="C104" s="449">
        <v>0</v>
      </c>
      <c r="D104" s="449">
        <v>0</v>
      </c>
      <c r="E104" s="449">
        <v>0</v>
      </c>
      <c r="F104" s="12">
        <f>SUM(C104:E104)</f>
        <v>0</v>
      </c>
      <c r="G104" s="81" t="e">
        <f>+F104/F106*100</f>
        <v>#DIV/0!</v>
      </c>
      <c r="H104" s="12" t="s">
        <v>716</v>
      </c>
    </row>
    <row r="105" spans="1:8" ht="20.100000000000001" customHeight="1" x14ac:dyDescent="0.2">
      <c r="A105" s="349" t="s">
        <v>715</v>
      </c>
      <c r="B105" s="349" t="s">
        <v>1</v>
      </c>
      <c r="C105" s="449">
        <v>0</v>
      </c>
      <c r="D105" s="449">
        <v>0</v>
      </c>
      <c r="E105" s="449">
        <v>0</v>
      </c>
      <c r="F105" s="80">
        <f>SUM(C105:E105)</f>
        <v>0</v>
      </c>
      <c r="G105" s="81" t="e">
        <f>+F105/F106*100</f>
        <v>#DIV/0!</v>
      </c>
      <c r="H105" s="12" t="s">
        <v>717</v>
      </c>
    </row>
    <row r="106" spans="1:8" ht="20.100000000000001" customHeight="1" x14ac:dyDescent="0.2">
      <c r="A106" s="349" t="s">
        <v>174</v>
      </c>
      <c r="B106" s="349" t="s">
        <v>1</v>
      </c>
      <c r="C106" s="12">
        <f>SUM(C104:C105)</f>
        <v>0</v>
      </c>
      <c r="D106" s="80">
        <f>SUM(D104:D105)</f>
        <v>0</v>
      </c>
      <c r="E106" s="80">
        <f>SUM(E104:E105)</f>
        <v>0</v>
      </c>
      <c r="F106" s="80">
        <f>SUM(C106:E106)</f>
        <v>0</v>
      </c>
      <c r="G106" s="81" t="e">
        <f>SUM(G104:G105)</f>
        <v>#DIV/0!</v>
      </c>
      <c r="H106" s="12" t="s">
        <v>22</v>
      </c>
    </row>
    <row r="109" spans="1:8" ht="15" x14ac:dyDescent="0.25">
      <c r="A109" s="2" t="s">
        <v>718</v>
      </c>
    </row>
    <row r="110" spans="1:8" ht="15" x14ac:dyDescent="0.25">
      <c r="A110" s="484" t="s">
        <v>719</v>
      </c>
      <c r="B110" s="484" t="s">
        <v>1</v>
      </c>
      <c r="C110" s="484" t="s">
        <v>1</v>
      </c>
      <c r="D110" s="484" t="s">
        <v>1</v>
      </c>
      <c r="E110" s="484" t="s">
        <v>1</v>
      </c>
    </row>
    <row r="113" spans="1:16" x14ac:dyDescent="0.2">
      <c r="A113" s="369" t="s">
        <v>720</v>
      </c>
      <c r="B113" s="369" t="s">
        <v>1</v>
      </c>
      <c r="C113" s="369" t="s">
        <v>1</v>
      </c>
      <c r="D113" s="369" t="s">
        <v>1</v>
      </c>
      <c r="E113" s="369" t="s">
        <v>1</v>
      </c>
      <c r="F113" s="369" t="s">
        <v>1</v>
      </c>
      <c r="G113" s="369" t="s">
        <v>1</v>
      </c>
      <c r="H113" s="369" t="s">
        <v>1</v>
      </c>
      <c r="I113" s="369" t="s">
        <v>1</v>
      </c>
      <c r="J113" s="369" t="s">
        <v>1</v>
      </c>
      <c r="K113" s="369" t="s">
        <v>1</v>
      </c>
      <c r="L113" s="369" t="s">
        <v>1</v>
      </c>
      <c r="M113" s="369" t="s">
        <v>1</v>
      </c>
      <c r="N113" s="369" t="s">
        <v>1</v>
      </c>
    </row>
    <row r="114" spans="1:16" x14ac:dyDescent="0.2">
      <c r="A114" s="369" t="s">
        <v>721</v>
      </c>
      <c r="B114" s="369" t="s">
        <v>1</v>
      </c>
      <c r="C114" s="369" t="s">
        <v>1</v>
      </c>
      <c r="D114" s="369" t="s">
        <v>1</v>
      </c>
      <c r="E114" s="369" t="s">
        <v>1</v>
      </c>
      <c r="F114" s="369" t="s">
        <v>1</v>
      </c>
      <c r="G114" s="369" t="s">
        <v>1</v>
      </c>
      <c r="H114" s="369" t="s">
        <v>1</v>
      </c>
      <c r="I114" s="369" t="s">
        <v>1</v>
      </c>
      <c r="J114" s="369" t="s">
        <v>1</v>
      </c>
      <c r="K114" s="369" t="s">
        <v>1</v>
      </c>
      <c r="L114" s="369" t="s">
        <v>1</v>
      </c>
      <c r="M114" s="369" t="s">
        <v>1</v>
      </c>
      <c r="N114" s="369" t="s">
        <v>1</v>
      </c>
    </row>
    <row r="115" spans="1:16" x14ac:dyDescent="0.2">
      <c r="A115" s="349" t="s">
        <v>200</v>
      </c>
      <c r="B115" s="349" t="s">
        <v>244</v>
      </c>
      <c r="C115" s="349" t="s">
        <v>245</v>
      </c>
      <c r="D115" s="349" t="s">
        <v>1</v>
      </c>
      <c r="E115" s="349" t="s">
        <v>1</v>
      </c>
      <c r="F115" s="349" t="s">
        <v>1</v>
      </c>
      <c r="G115" s="349" t="s">
        <v>1</v>
      </c>
      <c r="H115" s="349" t="s">
        <v>1</v>
      </c>
      <c r="I115" s="349" t="s">
        <v>1</v>
      </c>
      <c r="J115" s="349" t="s">
        <v>1</v>
      </c>
      <c r="K115" s="349" t="s">
        <v>1</v>
      </c>
      <c r="L115" s="349" t="s">
        <v>1</v>
      </c>
      <c r="M115" s="349" t="s">
        <v>251</v>
      </c>
      <c r="N115" s="349" t="s">
        <v>252</v>
      </c>
    </row>
    <row r="116" spans="1:16" ht="36" x14ac:dyDescent="0.2">
      <c r="A116" s="349" t="s">
        <v>1</v>
      </c>
      <c r="B116" s="349" t="s">
        <v>1</v>
      </c>
      <c r="C116" s="12" t="s">
        <v>87</v>
      </c>
      <c r="D116" s="12" t="s">
        <v>86</v>
      </c>
      <c r="E116" s="12" t="s">
        <v>85</v>
      </c>
      <c r="F116" s="12" t="s">
        <v>84</v>
      </c>
      <c r="G116" s="12" t="s">
        <v>0</v>
      </c>
      <c r="H116" s="12" t="s">
        <v>246</v>
      </c>
      <c r="I116" s="12" t="s">
        <v>247</v>
      </c>
      <c r="J116" s="12" t="s">
        <v>248</v>
      </c>
      <c r="K116" s="12" t="s">
        <v>249</v>
      </c>
      <c r="L116" s="12" t="s">
        <v>250</v>
      </c>
      <c r="M116" s="349" t="s">
        <v>1</v>
      </c>
      <c r="N116" s="349" t="s">
        <v>1</v>
      </c>
    </row>
    <row r="117" spans="1:16" ht="23.1" customHeight="1" x14ac:dyDescent="0.2">
      <c r="A117" s="349" t="s">
        <v>1</v>
      </c>
      <c r="B117" s="349" t="s">
        <v>1</v>
      </c>
      <c r="C117" s="12" t="s">
        <v>253</v>
      </c>
      <c r="D117" s="12" t="s">
        <v>254</v>
      </c>
      <c r="E117" s="12" t="s">
        <v>255</v>
      </c>
      <c r="F117" s="12" t="s">
        <v>256</v>
      </c>
      <c r="G117" s="12" t="s">
        <v>257</v>
      </c>
      <c r="H117" s="12" t="s">
        <v>258</v>
      </c>
      <c r="I117" s="12" t="s">
        <v>259</v>
      </c>
      <c r="J117" s="12" t="s">
        <v>260</v>
      </c>
      <c r="K117" s="12" t="s">
        <v>261</v>
      </c>
      <c r="L117" s="12" t="s">
        <v>262</v>
      </c>
      <c r="M117" s="12" t="s">
        <v>263</v>
      </c>
      <c r="N117" s="349" t="s">
        <v>1</v>
      </c>
    </row>
    <row r="118" spans="1:16" ht="54.95" customHeight="1" thickTop="1" thickBot="1" x14ac:dyDescent="0.25">
      <c r="A118" s="5" t="s">
        <v>0</v>
      </c>
      <c r="B118" s="5" t="s">
        <v>722</v>
      </c>
      <c r="C118" s="26"/>
      <c r="D118" s="26"/>
      <c r="E118" s="26"/>
      <c r="F118" s="26"/>
      <c r="G118" s="26"/>
      <c r="H118" s="26"/>
      <c r="I118" s="26"/>
      <c r="J118" s="27">
        <f>SUM(C118:I118)</f>
        <v>0</v>
      </c>
      <c r="K118" s="27">
        <f>SUM(C118:G118)</f>
        <v>0</v>
      </c>
      <c r="L118" s="27">
        <f>+C118*5+D118*4+E118*3+F118*2+G118*1</f>
        <v>0</v>
      </c>
      <c r="M118" s="83" t="e">
        <f>+L118/K118</f>
        <v>#DIV/0!</v>
      </c>
      <c r="N118" s="83" t="e">
        <f>+M118*2</f>
        <v>#DIV/0!</v>
      </c>
    </row>
    <row r="119" spans="1:16" ht="54.95" customHeight="1" thickTop="1" thickBot="1" x14ac:dyDescent="0.25">
      <c r="A119" s="5" t="s">
        <v>84</v>
      </c>
      <c r="B119" s="5" t="s">
        <v>723</v>
      </c>
      <c r="C119" s="26"/>
      <c r="D119" s="26"/>
      <c r="E119" s="26"/>
      <c r="F119" s="26"/>
      <c r="G119" s="26"/>
      <c r="H119" s="26"/>
      <c r="I119" s="26"/>
      <c r="J119" s="27">
        <f t="shared" ref="J119:J130" si="2">SUM(C119:I119)</f>
        <v>0</v>
      </c>
      <c r="K119" s="27">
        <f t="shared" ref="K119:K130" si="3">SUM(C119:G119)</f>
        <v>0</v>
      </c>
      <c r="L119" s="27">
        <f t="shared" ref="L119:L130" si="4">+C119*5+D119*4+E119*3+F119*2+G119*1</f>
        <v>0</v>
      </c>
      <c r="M119" s="83" t="e">
        <f t="shared" ref="M119:M130" si="5">+L119/K119</f>
        <v>#DIV/0!</v>
      </c>
      <c r="N119" s="83" t="e">
        <f t="shared" ref="N119:N130" si="6">+M119*2</f>
        <v>#DIV/0!</v>
      </c>
      <c r="O119" s="512" t="s">
        <v>1015</v>
      </c>
      <c r="P119" s="513"/>
    </row>
    <row r="120" spans="1:16" ht="54.95" customHeight="1" thickTop="1" thickBot="1" x14ac:dyDescent="0.25">
      <c r="A120" s="5" t="s">
        <v>85</v>
      </c>
      <c r="B120" s="5" t="s">
        <v>724</v>
      </c>
      <c r="C120" s="26"/>
      <c r="D120" s="26"/>
      <c r="E120" s="26"/>
      <c r="F120" s="26"/>
      <c r="G120" s="26"/>
      <c r="H120" s="26"/>
      <c r="I120" s="26"/>
      <c r="J120" s="27">
        <f t="shared" si="2"/>
        <v>0</v>
      </c>
      <c r="K120" s="27">
        <f t="shared" si="3"/>
        <v>0</v>
      </c>
      <c r="L120" s="27">
        <f t="shared" si="4"/>
        <v>0</v>
      </c>
      <c r="M120" s="83" t="e">
        <f t="shared" si="5"/>
        <v>#DIV/0!</v>
      </c>
      <c r="N120" s="83" t="e">
        <f t="shared" si="6"/>
        <v>#DIV/0!</v>
      </c>
    </row>
    <row r="121" spans="1:16" ht="54.95" customHeight="1" x14ac:dyDescent="0.2">
      <c r="A121" s="5" t="s">
        <v>86</v>
      </c>
      <c r="B121" s="5" t="s">
        <v>725</v>
      </c>
      <c r="C121" s="26"/>
      <c r="D121" s="26"/>
      <c r="E121" s="26"/>
      <c r="F121" s="26"/>
      <c r="G121" s="26"/>
      <c r="H121" s="26"/>
      <c r="I121" s="26"/>
      <c r="J121" s="27">
        <f t="shared" si="2"/>
        <v>0</v>
      </c>
      <c r="K121" s="27">
        <f t="shared" si="3"/>
        <v>0</v>
      </c>
      <c r="L121" s="27">
        <f t="shared" si="4"/>
        <v>0</v>
      </c>
      <c r="M121" s="83" t="e">
        <f t="shared" si="5"/>
        <v>#DIV/0!</v>
      </c>
      <c r="N121" s="83" t="e">
        <f t="shared" si="6"/>
        <v>#DIV/0!</v>
      </c>
    </row>
    <row r="122" spans="1:16" ht="54.95" customHeight="1" x14ac:dyDescent="0.2">
      <c r="A122" s="5" t="s">
        <v>87</v>
      </c>
      <c r="B122" s="5" t="s">
        <v>726</v>
      </c>
      <c r="C122" s="26"/>
      <c r="D122" s="26"/>
      <c r="E122" s="26"/>
      <c r="F122" s="26"/>
      <c r="G122" s="26"/>
      <c r="H122" s="26"/>
      <c r="I122" s="26"/>
      <c r="J122" s="27">
        <f t="shared" si="2"/>
        <v>0</v>
      </c>
      <c r="K122" s="27">
        <f t="shared" si="3"/>
        <v>0</v>
      </c>
      <c r="L122" s="27">
        <f t="shared" si="4"/>
        <v>0</v>
      </c>
      <c r="M122" s="83" t="e">
        <f t="shared" si="5"/>
        <v>#DIV/0!</v>
      </c>
      <c r="N122" s="83" t="e">
        <f t="shared" si="6"/>
        <v>#DIV/0!</v>
      </c>
    </row>
    <row r="123" spans="1:16" ht="54.95" customHeight="1" x14ac:dyDescent="0.2">
      <c r="A123" s="5" t="s">
        <v>88</v>
      </c>
      <c r="B123" s="5" t="s">
        <v>727</v>
      </c>
      <c r="C123" s="26"/>
      <c r="D123" s="26"/>
      <c r="E123" s="26"/>
      <c r="F123" s="26"/>
      <c r="G123" s="26"/>
      <c r="H123" s="26"/>
      <c r="I123" s="26"/>
      <c r="J123" s="27">
        <f t="shared" si="2"/>
        <v>0</v>
      </c>
      <c r="K123" s="27">
        <f t="shared" si="3"/>
        <v>0</v>
      </c>
      <c r="L123" s="27">
        <f t="shared" si="4"/>
        <v>0</v>
      </c>
      <c r="M123" s="83" t="e">
        <f t="shared" si="5"/>
        <v>#DIV/0!</v>
      </c>
      <c r="N123" s="83" t="e">
        <f t="shared" si="6"/>
        <v>#DIV/0!</v>
      </c>
    </row>
    <row r="124" spans="1:16" ht="54.95" customHeight="1" x14ac:dyDescent="0.2">
      <c r="A124" s="5" t="s">
        <v>89</v>
      </c>
      <c r="B124" s="5" t="s">
        <v>728</v>
      </c>
      <c r="C124" s="26"/>
      <c r="D124" s="26"/>
      <c r="E124" s="26"/>
      <c r="F124" s="26"/>
      <c r="G124" s="26"/>
      <c r="H124" s="26"/>
      <c r="I124" s="26"/>
      <c r="J124" s="27">
        <f t="shared" si="2"/>
        <v>0</v>
      </c>
      <c r="K124" s="27">
        <f t="shared" si="3"/>
        <v>0</v>
      </c>
      <c r="L124" s="27">
        <f t="shared" si="4"/>
        <v>0</v>
      </c>
      <c r="M124" s="83" t="e">
        <f t="shared" si="5"/>
        <v>#DIV/0!</v>
      </c>
      <c r="N124" s="83" t="e">
        <f t="shared" si="6"/>
        <v>#DIV/0!</v>
      </c>
    </row>
    <row r="125" spans="1:16" ht="54.95" customHeight="1" x14ac:dyDescent="0.2">
      <c r="A125" s="5" t="s">
        <v>120</v>
      </c>
      <c r="B125" s="5" t="s">
        <v>729</v>
      </c>
      <c r="C125" s="26"/>
      <c r="D125" s="26"/>
      <c r="E125" s="26"/>
      <c r="F125" s="26"/>
      <c r="G125" s="26"/>
      <c r="H125" s="26"/>
      <c r="I125" s="26"/>
      <c r="J125" s="27">
        <f t="shared" si="2"/>
        <v>0</v>
      </c>
      <c r="K125" s="27">
        <f t="shared" si="3"/>
        <v>0</v>
      </c>
      <c r="L125" s="27">
        <f t="shared" si="4"/>
        <v>0</v>
      </c>
      <c r="M125" s="83" t="e">
        <f t="shared" si="5"/>
        <v>#DIV/0!</v>
      </c>
      <c r="N125" s="83" t="e">
        <f t="shared" si="6"/>
        <v>#DIV/0!</v>
      </c>
    </row>
    <row r="126" spans="1:16" ht="54.95" customHeight="1" x14ac:dyDescent="0.2">
      <c r="A126" s="5" t="s">
        <v>119</v>
      </c>
      <c r="B126" s="5" t="s">
        <v>730</v>
      </c>
      <c r="C126" s="26"/>
      <c r="D126" s="26"/>
      <c r="E126" s="26"/>
      <c r="F126" s="26"/>
      <c r="G126" s="26"/>
      <c r="H126" s="26"/>
      <c r="I126" s="26"/>
      <c r="J126" s="27">
        <f t="shared" si="2"/>
        <v>0</v>
      </c>
      <c r="K126" s="27">
        <f t="shared" si="3"/>
        <v>0</v>
      </c>
      <c r="L126" s="27">
        <f t="shared" si="4"/>
        <v>0</v>
      </c>
      <c r="M126" s="83" t="e">
        <f t="shared" si="5"/>
        <v>#DIV/0!</v>
      </c>
      <c r="N126" s="83" t="e">
        <f t="shared" si="6"/>
        <v>#DIV/0!</v>
      </c>
    </row>
    <row r="127" spans="1:16" ht="54.95" customHeight="1" x14ac:dyDescent="0.2">
      <c r="A127" s="5" t="s">
        <v>121</v>
      </c>
      <c r="B127" s="5" t="s">
        <v>731</v>
      </c>
      <c r="C127" s="26"/>
      <c r="D127" s="26"/>
      <c r="E127" s="26"/>
      <c r="F127" s="26"/>
      <c r="G127" s="26"/>
      <c r="H127" s="26"/>
      <c r="I127" s="26"/>
      <c r="J127" s="27">
        <f t="shared" si="2"/>
        <v>0</v>
      </c>
      <c r="K127" s="27">
        <f t="shared" si="3"/>
        <v>0</v>
      </c>
      <c r="L127" s="27">
        <f t="shared" si="4"/>
        <v>0</v>
      </c>
      <c r="M127" s="83" t="e">
        <f t="shared" si="5"/>
        <v>#DIV/0!</v>
      </c>
      <c r="N127" s="83" t="e">
        <f t="shared" si="6"/>
        <v>#DIV/0!</v>
      </c>
    </row>
    <row r="128" spans="1:16" ht="54.95" customHeight="1" x14ac:dyDescent="0.2">
      <c r="A128" s="5" t="s">
        <v>122</v>
      </c>
      <c r="B128" s="5" t="s">
        <v>732</v>
      </c>
      <c r="C128" s="26"/>
      <c r="D128" s="26"/>
      <c r="E128" s="26"/>
      <c r="F128" s="26"/>
      <c r="G128" s="26"/>
      <c r="H128" s="26"/>
      <c r="I128" s="26"/>
      <c r="J128" s="27">
        <f t="shared" si="2"/>
        <v>0</v>
      </c>
      <c r="K128" s="27">
        <f t="shared" si="3"/>
        <v>0</v>
      </c>
      <c r="L128" s="27">
        <f t="shared" si="4"/>
        <v>0</v>
      </c>
      <c r="M128" s="83" t="e">
        <f t="shared" si="5"/>
        <v>#DIV/0!</v>
      </c>
      <c r="N128" s="83" t="e">
        <f t="shared" si="6"/>
        <v>#DIV/0!</v>
      </c>
    </row>
    <row r="129" spans="1:14" ht="54.95" customHeight="1" x14ac:dyDescent="0.2">
      <c r="A129" s="5" t="s">
        <v>70</v>
      </c>
      <c r="B129" s="5" t="s">
        <v>733</v>
      </c>
      <c r="C129" s="26"/>
      <c r="D129" s="26"/>
      <c r="E129" s="26"/>
      <c r="F129" s="26"/>
      <c r="G129" s="26"/>
      <c r="H129" s="26"/>
      <c r="I129" s="26"/>
      <c r="J129" s="27">
        <f t="shared" si="2"/>
        <v>0</v>
      </c>
      <c r="K129" s="27">
        <f t="shared" si="3"/>
        <v>0</v>
      </c>
      <c r="L129" s="27">
        <f t="shared" si="4"/>
        <v>0</v>
      </c>
      <c r="M129" s="83" t="e">
        <f t="shared" si="5"/>
        <v>#DIV/0!</v>
      </c>
      <c r="N129" s="83" t="e">
        <f t="shared" si="6"/>
        <v>#DIV/0!</v>
      </c>
    </row>
    <row r="130" spans="1:14" x14ac:dyDescent="0.2">
      <c r="A130" s="434" t="s">
        <v>207</v>
      </c>
      <c r="B130" s="434" t="s">
        <v>1</v>
      </c>
      <c r="C130" s="27">
        <f>SUM(C118:C129)</f>
        <v>0</v>
      </c>
      <c r="D130" s="27">
        <f t="shared" ref="D130:I130" si="7">SUM(D118:D129)</f>
        <v>0</v>
      </c>
      <c r="E130" s="27">
        <f t="shared" si="7"/>
        <v>0</v>
      </c>
      <c r="F130" s="27">
        <f t="shared" si="7"/>
        <v>0</v>
      </c>
      <c r="G130" s="27">
        <f t="shared" si="7"/>
        <v>0</v>
      </c>
      <c r="H130" s="27">
        <f t="shared" si="7"/>
        <v>0</v>
      </c>
      <c r="I130" s="27">
        <f t="shared" si="7"/>
        <v>0</v>
      </c>
      <c r="J130" s="27">
        <f t="shared" si="2"/>
        <v>0</v>
      </c>
      <c r="K130" s="27">
        <f t="shared" si="3"/>
        <v>0</v>
      </c>
      <c r="L130" s="27">
        <f t="shared" si="4"/>
        <v>0</v>
      </c>
      <c r="M130" s="83" t="e">
        <f t="shared" si="5"/>
        <v>#DIV/0!</v>
      </c>
      <c r="N130" s="83" t="e">
        <f t="shared" si="6"/>
        <v>#DIV/0!</v>
      </c>
    </row>
    <row r="131" spans="1:14" x14ac:dyDescent="0.2">
      <c r="A131" s="434" t="s">
        <v>273</v>
      </c>
      <c r="B131" s="434" t="s">
        <v>1</v>
      </c>
      <c r="C131" s="84" t="s">
        <v>274</v>
      </c>
      <c r="D131" s="84" t="s">
        <v>275</v>
      </c>
      <c r="E131" s="84" t="s">
        <v>276</v>
      </c>
      <c r="F131" s="84" t="s">
        <v>277</v>
      </c>
      <c r="G131" s="84" t="s">
        <v>278</v>
      </c>
      <c r="H131" s="84" t="s">
        <v>279</v>
      </c>
      <c r="I131" s="84" t="s">
        <v>280</v>
      </c>
      <c r="J131" s="84" t="s">
        <v>22</v>
      </c>
      <c r="K131" s="84"/>
      <c r="L131" s="84" t="s">
        <v>281</v>
      </c>
      <c r="M131" s="6" t="s">
        <v>22</v>
      </c>
      <c r="N131" s="6" t="s">
        <v>22</v>
      </c>
    </row>
    <row r="132" spans="1:14" x14ac:dyDescent="0.2">
      <c r="A132" s="434" t="s">
        <v>22</v>
      </c>
      <c r="B132" s="434" t="s">
        <v>1</v>
      </c>
      <c r="C132" s="83" t="e">
        <f>+C130/J130*100</f>
        <v>#DIV/0!</v>
      </c>
      <c r="D132" s="83" t="e">
        <f>+D130/J130*100</f>
        <v>#DIV/0!</v>
      </c>
      <c r="E132" s="83" t="e">
        <f>+E130/J130*100</f>
        <v>#DIV/0!</v>
      </c>
      <c r="F132" s="83" t="e">
        <f>+F130/J130*100</f>
        <v>#DIV/0!</v>
      </c>
      <c r="G132" s="83" t="e">
        <f>+G130/J130*100</f>
        <v>#DIV/0!</v>
      </c>
      <c r="H132" s="83" t="e">
        <f>+H130/J130*100</f>
        <v>#DIV/0!</v>
      </c>
      <c r="I132" s="83" t="e">
        <f>+I130/J130*100</f>
        <v>#DIV/0!</v>
      </c>
      <c r="J132" s="83" t="e">
        <f>SUM(C132:I132)</f>
        <v>#DIV/0!</v>
      </c>
      <c r="K132" s="83"/>
      <c r="L132" s="83" t="e">
        <f>+C132+D132</f>
        <v>#DIV/0!</v>
      </c>
      <c r="M132" s="6" t="s">
        <v>22</v>
      </c>
      <c r="N132" s="6" t="s">
        <v>22</v>
      </c>
    </row>
    <row r="133" spans="1:14" ht="15" x14ac:dyDescent="0.25">
      <c r="A133" s="2" t="s">
        <v>734</v>
      </c>
    </row>
    <row r="134" spans="1:14" ht="15" x14ac:dyDescent="0.25">
      <c r="A134" s="484" t="s">
        <v>735</v>
      </c>
      <c r="B134" s="484" t="s">
        <v>1</v>
      </c>
      <c r="C134" s="484" t="s">
        <v>1</v>
      </c>
      <c r="D134" s="484" t="s">
        <v>1</v>
      </c>
      <c r="E134" s="484" t="s">
        <v>1</v>
      </c>
    </row>
    <row r="136" spans="1:14" x14ac:dyDescent="0.2">
      <c r="B136" s="369" t="s">
        <v>736</v>
      </c>
      <c r="C136" s="369" t="s">
        <v>1</v>
      </c>
    </row>
    <row r="137" spans="1:14" ht="39.950000000000003" customHeight="1" x14ac:dyDescent="0.2">
      <c r="B137" s="369" t="s">
        <v>737</v>
      </c>
      <c r="C137" s="369" t="s">
        <v>1</v>
      </c>
    </row>
    <row r="138" spans="1:14" ht="14.25" thickTop="1" thickBot="1" x14ac:dyDescent="0.25">
      <c r="B138" s="349" t="s">
        <v>0</v>
      </c>
      <c r="C138" s="12" t="s">
        <v>84</v>
      </c>
    </row>
    <row r="139" spans="1:14" ht="85.5" thickTop="1" thickBot="1" x14ac:dyDescent="0.25">
      <c r="B139" s="12" t="s">
        <v>738</v>
      </c>
      <c r="C139" s="12" t="s">
        <v>739</v>
      </c>
      <c r="D139" s="324" t="s">
        <v>1015</v>
      </c>
    </row>
    <row r="140" spans="1:14" ht="14.25" thickTop="1" thickBot="1" x14ac:dyDescent="0.25">
      <c r="B140" s="5">
        <v>0</v>
      </c>
      <c r="C140" s="5">
        <v>3</v>
      </c>
    </row>
    <row r="141" spans="1:14" x14ac:dyDescent="0.2">
      <c r="B141" s="349" t="s">
        <v>740</v>
      </c>
      <c r="C141" s="349" t="s">
        <v>1</v>
      </c>
    </row>
    <row r="142" spans="1:14" x14ac:dyDescent="0.2">
      <c r="B142" s="372">
        <f>+B140/C140*100</f>
        <v>0</v>
      </c>
      <c r="C142" s="372"/>
    </row>
    <row r="145" spans="2:4" x14ac:dyDescent="0.2">
      <c r="B145" s="369" t="s">
        <v>741</v>
      </c>
      <c r="C145" s="369" t="s">
        <v>1</v>
      </c>
    </row>
    <row r="146" spans="2:4" ht="39.950000000000003" customHeight="1" x14ac:dyDescent="0.2">
      <c r="B146" s="369" t="s">
        <v>742</v>
      </c>
      <c r="C146" s="369" t="s">
        <v>1</v>
      </c>
    </row>
    <row r="147" spans="2:4" x14ac:dyDescent="0.2">
      <c r="B147" s="349" t="s">
        <v>0</v>
      </c>
      <c r="C147" s="12" t="s">
        <v>84</v>
      </c>
    </row>
    <row r="148" spans="2:4" ht="72" x14ac:dyDescent="0.2">
      <c r="B148" s="12" t="s">
        <v>743</v>
      </c>
      <c r="C148" s="12" t="s">
        <v>744</v>
      </c>
      <c r="D148" s="324" t="s">
        <v>1015</v>
      </c>
    </row>
    <row r="149" spans="2:4" x14ac:dyDescent="0.2">
      <c r="B149" s="5"/>
      <c r="C149" s="5"/>
    </row>
    <row r="150" spans="2:4" ht="14.25" thickTop="1" thickBot="1" x14ac:dyDescent="0.25">
      <c r="B150" s="349" t="s">
        <v>745</v>
      </c>
      <c r="C150" s="349" t="s">
        <v>1</v>
      </c>
    </row>
    <row r="151" spans="2:4" ht="14.25" thickTop="1" thickBot="1" x14ac:dyDescent="0.25">
      <c r="B151" s="372" t="e">
        <f>+B149/C149*100</f>
        <v>#DIV/0!</v>
      </c>
      <c r="C151" s="372"/>
    </row>
    <row r="152" spans="2:4" ht="13.5" thickTop="1" x14ac:dyDescent="0.2"/>
    <row r="154" spans="2:4" x14ac:dyDescent="0.2">
      <c r="B154" s="369" t="s">
        <v>746</v>
      </c>
      <c r="C154" s="369" t="s">
        <v>1</v>
      </c>
    </row>
    <row r="155" spans="2:4" ht="39.950000000000003" customHeight="1" x14ac:dyDescent="0.2">
      <c r="B155" s="369" t="s">
        <v>747</v>
      </c>
      <c r="C155" s="369" t="s">
        <v>1</v>
      </c>
    </row>
    <row r="156" spans="2:4" x14ac:dyDescent="0.2">
      <c r="B156" s="349" t="s">
        <v>0</v>
      </c>
      <c r="C156" s="12" t="s">
        <v>84</v>
      </c>
    </row>
    <row r="157" spans="2:4" ht="72" x14ac:dyDescent="0.2">
      <c r="B157" s="12" t="s">
        <v>748</v>
      </c>
      <c r="C157" s="12" t="s">
        <v>749</v>
      </c>
      <c r="D157" s="324" t="s">
        <v>1015</v>
      </c>
    </row>
    <row r="158" spans="2:4" x14ac:dyDescent="0.2">
      <c r="B158" s="5"/>
      <c r="C158" s="5"/>
    </row>
    <row r="159" spans="2:4" ht="14.25" thickTop="1" thickBot="1" x14ac:dyDescent="0.25">
      <c r="B159" s="349" t="s">
        <v>750</v>
      </c>
      <c r="C159" s="349" t="s">
        <v>1</v>
      </c>
    </row>
    <row r="160" spans="2:4" ht="14.25" thickTop="1" thickBot="1" x14ac:dyDescent="0.25">
      <c r="B160" s="372" t="e">
        <f>+B158/C158*100</f>
        <v>#DIV/0!</v>
      </c>
      <c r="C160" s="372"/>
    </row>
    <row r="161" ht="13.5" thickTop="1" x14ac:dyDescent="0.2"/>
  </sheetData>
  <mergeCells count="209">
    <mergeCell ref="O119:P119"/>
    <mergeCell ref="B160:C160"/>
    <mergeCell ref="B150:C150"/>
    <mergeCell ref="B151:C151"/>
    <mergeCell ref="B154:C154"/>
    <mergeCell ref="B155:C155"/>
    <mergeCell ref="B156"/>
    <mergeCell ref="B159:C159"/>
    <mergeCell ref="B138"/>
    <mergeCell ref="B141:C141"/>
    <mergeCell ref="B142:C142"/>
    <mergeCell ref="B145:C145"/>
    <mergeCell ref="B146:C146"/>
    <mergeCell ref="B147"/>
    <mergeCell ref="A130:B130"/>
    <mergeCell ref="A131:B131"/>
    <mergeCell ref="A132:B132"/>
    <mergeCell ref="A134:E134"/>
    <mergeCell ref="B136:C136"/>
    <mergeCell ref="B137:C137"/>
    <mergeCell ref="A110:E110"/>
    <mergeCell ref="A113:N113"/>
    <mergeCell ref="A114:N114"/>
    <mergeCell ref="A115:A117"/>
    <mergeCell ref="B115:B117"/>
    <mergeCell ref="C115:L115"/>
    <mergeCell ref="M115:M116"/>
    <mergeCell ref="N115:N117"/>
    <mergeCell ref="A106:B106"/>
    <mergeCell ref="C104"/>
    <mergeCell ref="D104"/>
    <mergeCell ref="E104"/>
    <mergeCell ref="C105"/>
    <mergeCell ref="D105"/>
    <mergeCell ref="E105"/>
    <mergeCell ref="A99:E99"/>
    <mergeCell ref="A101:H101"/>
    <mergeCell ref="A102:H102"/>
    <mergeCell ref="A103:B103"/>
    <mergeCell ref="A104:B104"/>
    <mergeCell ref="A105:B105"/>
    <mergeCell ref="H94"/>
    <mergeCell ref="A95:B95"/>
    <mergeCell ref="C95"/>
    <mergeCell ref="G95"/>
    <mergeCell ref="A94:B94"/>
    <mergeCell ref="C94"/>
    <mergeCell ref="D94"/>
    <mergeCell ref="E94"/>
    <mergeCell ref="G94"/>
    <mergeCell ref="A93:B93"/>
    <mergeCell ref="H93"/>
    <mergeCell ref="C93"/>
    <mergeCell ref="D93"/>
    <mergeCell ref="E93"/>
    <mergeCell ref="G93"/>
    <mergeCell ref="A92:B92"/>
    <mergeCell ref="H92"/>
    <mergeCell ref="C92"/>
    <mergeCell ref="D92"/>
    <mergeCell ref="E92"/>
    <mergeCell ref="G92"/>
    <mergeCell ref="G90"/>
    <mergeCell ref="H90"/>
    <mergeCell ref="A91:B91"/>
    <mergeCell ref="H91"/>
    <mergeCell ref="C91"/>
    <mergeCell ref="D91"/>
    <mergeCell ref="E91"/>
    <mergeCell ref="F91"/>
    <mergeCell ref="G91"/>
    <mergeCell ref="B88:F88"/>
    <mergeCell ref="B89:F89"/>
    <mergeCell ref="A90:B90"/>
    <mergeCell ref="C90"/>
    <mergeCell ref="D90"/>
    <mergeCell ref="E90"/>
    <mergeCell ref="F90"/>
    <mergeCell ref="A81:B81"/>
    <mergeCell ref="C81"/>
    <mergeCell ref="D81"/>
    <mergeCell ref="E81"/>
    <mergeCell ref="A82:B82"/>
    <mergeCell ref="A86:E86"/>
    <mergeCell ref="A79:B79"/>
    <mergeCell ref="C79"/>
    <mergeCell ref="D79"/>
    <mergeCell ref="E79"/>
    <mergeCell ref="A80:B80"/>
    <mergeCell ref="C80"/>
    <mergeCell ref="E80"/>
    <mergeCell ref="A77:B77"/>
    <mergeCell ref="C77"/>
    <mergeCell ref="D77"/>
    <mergeCell ref="E77"/>
    <mergeCell ref="A78:B78"/>
    <mergeCell ref="C78"/>
    <mergeCell ref="D78"/>
    <mergeCell ref="E78"/>
    <mergeCell ref="A75:B75"/>
    <mergeCell ref="C75"/>
    <mergeCell ref="D75"/>
    <mergeCell ref="E75"/>
    <mergeCell ref="A76:B76"/>
    <mergeCell ref="C76"/>
    <mergeCell ref="D76"/>
    <mergeCell ref="E76"/>
    <mergeCell ref="A72:F72"/>
    <mergeCell ref="A73:B74"/>
    <mergeCell ref="C73:F73"/>
    <mergeCell ref="C74"/>
    <mergeCell ref="D74"/>
    <mergeCell ref="E74"/>
    <mergeCell ref="F74"/>
    <mergeCell ref="A67:B67"/>
    <mergeCell ref="C67"/>
    <mergeCell ref="D67"/>
    <mergeCell ref="E67"/>
    <mergeCell ref="A68:B68"/>
    <mergeCell ref="A71:F71"/>
    <mergeCell ref="A65:B65"/>
    <mergeCell ref="C65"/>
    <mergeCell ref="D65"/>
    <mergeCell ref="E65"/>
    <mergeCell ref="A66:B66"/>
    <mergeCell ref="C66"/>
    <mergeCell ref="E66"/>
    <mergeCell ref="A63:B63"/>
    <mergeCell ref="C63"/>
    <mergeCell ref="D63"/>
    <mergeCell ref="E63"/>
    <mergeCell ref="A64:B64"/>
    <mergeCell ref="C64"/>
    <mergeCell ref="D64"/>
    <mergeCell ref="E64"/>
    <mergeCell ref="A61:B61"/>
    <mergeCell ref="C61"/>
    <mergeCell ref="D61"/>
    <mergeCell ref="E61"/>
    <mergeCell ref="A62:B62"/>
    <mergeCell ref="C62"/>
    <mergeCell ref="D62"/>
    <mergeCell ref="E62"/>
    <mergeCell ref="A57:F57"/>
    <mergeCell ref="A58:F58"/>
    <mergeCell ref="A59:B60"/>
    <mergeCell ref="C59:F59"/>
    <mergeCell ref="C60"/>
    <mergeCell ref="D60"/>
    <mergeCell ref="E60"/>
    <mergeCell ref="F60"/>
    <mergeCell ref="B49"/>
    <mergeCell ref="D49"/>
    <mergeCell ref="E49"/>
    <mergeCell ref="B50:B51"/>
    <mergeCell ref="A55:E55"/>
    <mergeCell ref="A44:E44"/>
    <mergeCell ref="B46:F46"/>
    <mergeCell ref="C48"/>
    <mergeCell ref="D48"/>
    <mergeCell ref="E48"/>
    <mergeCell ref="F48"/>
    <mergeCell ref="B40"/>
    <mergeCell ref="C40"/>
    <mergeCell ref="D40"/>
    <mergeCell ref="B41"/>
    <mergeCell ref="C41"/>
    <mergeCell ref="D41"/>
    <mergeCell ref="E41:F41"/>
    <mergeCell ref="B28"/>
    <mergeCell ref="C28"/>
    <mergeCell ref="B39"/>
    <mergeCell ref="C39"/>
    <mergeCell ref="D39"/>
    <mergeCell ref="B38:F38"/>
    <mergeCell ref="E35:F35"/>
    <mergeCell ref="D28"/>
    <mergeCell ref="A23:D23"/>
    <mergeCell ref="A25:D25"/>
    <mergeCell ref="A27"/>
    <mergeCell ref="B27"/>
    <mergeCell ref="C27"/>
    <mergeCell ref="D27"/>
    <mergeCell ref="B32:F32"/>
    <mergeCell ref="B31:F31"/>
    <mergeCell ref="H61:L64"/>
    <mergeCell ref="H75:L78"/>
    <mergeCell ref="E9"/>
    <mergeCell ref="E10"/>
    <mergeCell ref="A1:K1"/>
    <mergeCell ref="A4:E4"/>
    <mergeCell ref="A6:E6"/>
    <mergeCell ref="A8:D8"/>
    <mergeCell ref="A9:D9"/>
    <mergeCell ref="A10:D10"/>
    <mergeCell ref="B37:F37"/>
    <mergeCell ref="B15"/>
    <mergeCell ref="C15"/>
    <mergeCell ref="D15"/>
    <mergeCell ref="A19:E19"/>
    <mergeCell ref="A21:D21"/>
    <mergeCell ref="A22:D22"/>
    <mergeCell ref="E22"/>
    <mergeCell ref="E23"/>
    <mergeCell ref="A12:D12"/>
    <mergeCell ref="A14"/>
    <mergeCell ref="B14"/>
    <mergeCell ref="C14"/>
    <mergeCell ref="D14"/>
  </mergeCells>
  <pageMargins left="0.75" right="0.75" top="1" bottom="1" header="0.5" footer="0.5"/>
  <pageSetup scale="49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9"/>
  <sheetViews>
    <sheetView tabSelected="1" topLeftCell="C1" zoomScaleNormal="100" zoomScaleSheetLayoutView="110" workbookViewId="0">
      <selection activeCell="E116" sqref="E116"/>
    </sheetView>
  </sheetViews>
  <sheetFormatPr baseColWidth="10" defaultColWidth="9.140625" defaultRowHeight="12.75" x14ac:dyDescent="0.2"/>
  <cols>
    <col min="1" max="1" width="11.28515625" customWidth="1"/>
    <col min="2" max="2" width="16.7109375" customWidth="1"/>
    <col min="3" max="3" width="15.28515625" customWidth="1"/>
    <col min="4" max="4" width="14.140625" customWidth="1"/>
    <col min="5" max="5" width="15.140625" customWidth="1"/>
    <col min="6" max="7" width="13.5703125" customWidth="1"/>
    <col min="8" max="8" width="11.5703125" customWidth="1"/>
    <col min="9" max="9" width="11.7109375" customWidth="1"/>
    <col min="10" max="11" width="11.5703125" customWidth="1"/>
    <col min="12" max="12" width="10.7109375" customWidth="1"/>
    <col min="13" max="13" width="11.28515625" customWidth="1"/>
    <col min="14" max="14" width="13.42578125" customWidth="1"/>
  </cols>
  <sheetData>
    <row r="1" spans="1:11" ht="18" x14ac:dyDescent="0.2">
      <c r="A1" s="343" t="s">
        <v>751</v>
      </c>
      <c r="B1" s="343" t="s">
        <v>1</v>
      </c>
      <c r="C1" s="343" t="s">
        <v>1</v>
      </c>
      <c r="D1" s="343" t="s">
        <v>1</v>
      </c>
      <c r="E1" s="343" t="s">
        <v>1</v>
      </c>
      <c r="F1" s="343" t="s">
        <v>1</v>
      </c>
      <c r="G1" s="343" t="s">
        <v>1</v>
      </c>
      <c r="H1" s="343" t="s">
        <v>1</v>
      </c>
      <c r="I1" s="343" t="s">
        <v>1</v>
      </c>
      <c r="J1" s="343" t="s">
        <v>1</v>
      </c>
      <c r="K1" s="343" t="s">
        <v>1</v>
      </c>
    </row>
    <row r="2" spans="1:11" ht="15" x14ac:dyDescent="0.25">
      <c r="A2" s="2" t="s">
        <v>752</v>
      </c>
    </row>
    <row r="3" spans="1:11" ht="15" x14ac:dyDescent="0.25">
      <c r="A3" s="484" t="s">
        <v>979</v>
      </c>
      <c r="B3" s="484" t="s">
        <v>1</v>
      </c>
      <c r="C3" s="484" t="s">
        <v>1</v>
      </c>
      <c r="D3" s="484" t="s">
        <v>1</v>
      </c>
      <c r="E3" s="484" t="s">
        <v>1</v>
      </c>
      <c r="F3" s="484" t="s">
        <v>1</v>
      </c>
    </row>
    <row r="5" spans="1:11" x14ac:dyDescent="0.2">
      <c r="B5" s="369" t="s">
        <v>753</v>
      </c>
      <c r="C5" s="369" t="s">
        <v>1</v>
      </c>
      <c r="D5" s="369" t="s">
        <v>1</v>
      </c>
    </row>
    <row r="6" spans="1:11" x14ac:dyDescent="0.2">
      <c r="B6" s="12" t="s">
        <v>0</v>
      </c>
      <c r="C6" s="12" t="s">
        <v>84</v>
      </c>
      <c r="D6" s="12" t="s">
        <v>22</v>
      </c>
    </row>
    <row r="7" spans="1:11" ht="37.5" thickTop="1" thickBot="1" x14ac:dyDescent="0.25">
      <c r="B7" s="12" t="s">
        <v>754</v>
      </c>
      <c r="C7" s="12" t="s">
        <v>755</v>
      </c>
      <c r="D7" s="12" t="s">
        <v>756</v>
      </c>
    </row>
    <row r="8" spans="1:11" ht="14.25" thickTop="1" thickBot="1" x14ac:dyDescent="0.25">
      <c r="B8" s="522">
        <f>+INFORMACIÓN!D62</f>
        <v>139</v>
      </c>
      <c r="C8" s="522">
        <v>12929</v>
      </c>
      <c r="D8" s="425">
        <f>+B8/C8*100</f>
        <v>1.0751024827906257</v>
      </c>
    </row>
    <row r="9" spans="1:11" ht="13.5" thickTop="1" x14ac:dyDescent="0.2"/>
    <row r="12" spans="1:11" ht="15" x14ac:dyDescent="0.25">
      <c r="A12" s="2" t="s">
        <v>757</v>
      </c>
    </row>
    <row r="13" spans="1:11" ht="15" x14ac:dyDescent="0.25">
      <c r="A13" s="484" t="s">
        <v>758</v>
      </c>
      <c r="B13" s="484" t="s">
        <v>1</v>
      </c>
      <c r="C13" s="484" t="s">
        <v>1</v>
      </c>
      <c r="D13" s="484" t="s">
        <v>1</v>
      </c>
      <c r="E13" s="484" t="s">
        <v>1</v>
      </c>
      <c r="F13" s="484" t="s">
        <v>1</v>
      </c>
    </row>
    <row r="15" spans="1:11" x14ac:dyDescent="0.2">
      <c r="B15" s="369" t="s">
        <v>763</v>
      </c>
      <c r="C15" s="369" t="s">
        <v>1</v>
      </c>
      <c r="D15" s="369" t="s">
        <v>1</v>
      </c>
      <c r="E15" s="369" t="s">
        <v>1</v>
      </c>
    </row>
    <row r="16" spans="1:11" x14ac:dyDescent="0.2">
      <c r="B16" s="369" t="s">
        <v>764</v>
      </c>
      <c r="C16" s="369" t="s">
        <v>1</v>
      </c>
      <c r="D16" s="369" t="s">
        <v>1</v>
      </c>
      <c r="E16" s="369" t="s">
        <v>1</v>
      </c>
    </row>
    <row r="17" spans="2:11" ht="68.099999999999994" customHeight="1" x14ac:dyDescent="0.2">
      <c r="B17" s="430" t="s">
        <v>759</v>
      </c>
      <c r="C17" s="430" t="s">
        <v>760</v>
      </c>
      <c r="D17" s="430" t="s">
        <v>761</v>
      </c>
      <c r="E17" s="430" t="s">
        <v>762</v>
      </c>
    </row>
    <row r="18" spans="2:11" ht="17.25" customHeight="1" thickTop="1" thickBot="1" x14ac:dyDescent="0.25">
      <c r="B18" s="399">
        <f>+K34</f>
        <v>255</v>
      </c>
      <c r="C18" s="399">
        <f>+K45</f>
        <v>0</v>
      </c>
      <c r="D18" s="399">
        <f>+K55</f>
        <v>604</v>
      </c>
      <c r="E18" s="399">
        <f>SUM(B18:D18)</f>
        <v>859</v>
      </c>
    </row>
    <row r="19" spans="2:11" ht="18" customHeight="1" thickTop="1" thickBot="1" x14ac:dyDescent="0.25">
      <c r="B19" s="90">
        <f>+B18/E18*100</f>
        <v>29.685681024447032</v>
      </c>
      <c r="C19" s="90">
        <f>+C18/E18*100</f>
        <v>0</v>
      </c>
      <c r="D19" s="90">
        <f>+D18/E18*100</f>
        <v>70.314318975552965</v>
      </c>
      <c r="E19" s="90">
        <f>SUM(B19:D19)</f>
        <v>100</v>
      </c>
    </row>
    <row r="20" spans="2:11" ht="13.5" thickTop="1" x14ac:dyDescent="0.2"/>
    <row r="22" spans="2:11" x14ac:dyDescent="0.2">
      <c r="B22" s="369" t="s">
        <v>765</v>
      </c>
      <c r="C22" s="369" t="s">
        <v>1</v>
      </c>
      <c r="D22" s="369" t="s">
        <v>1</v>
      </c>
      <c r="E22" s="369" t="s">
        <v>1</v>
      </c>
      <c r="F22" s="369" t="s">
        <v>1</v>
      </c>
    </row>
    <row r="24" spans="2:11" x14ac:dyDescent="0.2">
      <c r="B24" s="369" t="s">
        <v>766</v>
      </c>
      <c r="C24" s="369" t="s">
        <v>1</v>
      </c>
      <c r="D24" s="369" t="s">
        <v>1</v>
      </c>
      <c r="E24" s="369" t="s">
        <v>1</v>
      </c>
      <c r="F24" s="369" t="s">
        <v>1</v>
      </c>
      <c r="G24" s="369" t="s">
        <v>1</v>
      </c>
      <c r="H24" s="369" t="s">
        <v>1</v>
      </c>
      <c r="I24" s="369" t="s">
        <v>1</v>
      </c>
      <c r="J24" s="369" t="s">
        <v>1</v>
      </c>
      <c r="K24" s="369" t="s">
        <v>1</v>
      </c>
    </row>
    <row r="25" spans="2:11" x14ac:dyDescent="0.2">
      <c r="B25" s="369" t="s">
        <v>767</v>
      </c>
      <c r="C25" s="369" t="s">
        <v>1</v>
      </c>
      <c r="D25" s="369" t="s">
        <v>1</v>
      </c>
      <c r="E25" s="369" t="s">
        <v>1</v>
      </c>
      <c r="F25" s="369" t="s">
        <v>1</v>
      </c>
      <c r="G25" s="369" t="s">
        <v>1</v>
      </c>
      <c r="H25" s="369" t="s">
        <v>1</v>
      </c>
      <c r="I25" s="369" t="s">
        <v>1</v>
      </c>
      <c r="J25" s="369" t="s">
        <v>1</v>
      </c>
      <c r="K25" s="369" t="s">
        <v>1</v>
      </c>
    </row>
    <row r="26" spans="2:11" x14ac:dyDescent="0.2">
      <c r="B26" s="349" t="s">
        <v>768</v>
      </c>
      <c r="C26" s="349" t="s">
        <v>202</v>
      </c>
      <c r="D26" s="349" t="s">
        <v>1</v>
      </c>
      <c r="E26" s="349" t="s">
        <v>1</v>
      </c>
      <c r="F26" s="349" t="s">
        <v>769</v>
      </c>
      <c r="G26" s="349" t="s">
        <v>1</v>
      </c>
      <c r="H26" s="349" t="s">
        <v>1</v>
      </c>
      <c r="I26" s="349" t="s">
        <v>207</v>
      </c>
      <c r="J26" s="349" t="s">
        <v>1</v>
      </c>
      <c r="K26" s="349" t="s">
        <v>1</v>
      </c>
    </row>
    <row r="27" spans="2:11" ht="14.25" thickTop="1" thickBot="1" x14ac:dyDescent="0.25">
      <c r="B27" s="349" t="s">
        <v>1</v>
      </c>
      <c r="C27" s="349" t="s">
        <v>770</v>
      </c>
      <c r="D27" s="349" t="s">
        <v>771</v>
      </c>
      <c r="E27" s="349" t="s">
        <v>207</v>
      </c>
      <c r="F27" s="349" t="s">
        <v>770</v>
      </c>
      <c r="G27" s="349" t="s">
        <v>771</v>
      </c>
      <c r="H27" s="349" t="s">
        <v>207</v>
      </c>
      <c r="I27" s="349" t="s">
        <v>770</v>
      </c>
      <c r="J27" s="349" t="s">
        <v>771</v>
      </c>
      <c r="K27" s="349" t="s">
        <v>207</v>
      </c>
    </row>
    <row r="28" spans="2:11" ht="14.25" thickTop="1" thickBot="1" x14ac:dyDescent="0.25">
      <c r="B28" s="349" t="s">
        <v>1</v>
      </c>
      <c r="C28" s="349" t="s">
        <v>772</v>
      </c>
      <c r="D28" s="349" t="s">
        <v>1</v>
      </c>
      <c r="E28" s="349" t="s">
        <v>1</v>
      </c>
      <c r="F28" s="349" t="s">
        <v>1</v>
      </c>
      <c r="G28" s="349" t="s">
        <v>1</v>
      </c>
      <c r="H28" s="349" t="s">
        <v>1</v>
      </c>
      <c r="I28" s="349" t="s">
        <v>1</v>
      </c>
      <c r="J28" s="349" t="s">
        <v>1</v>
      </c>
      <c r="K28" s="349" t="s">
        <v>1</v>
      </c>
    </row>
    <row r="29" spans="2:11" ht="39.75" thickTop="1" thickBot="1" x14ac:dyDescent="0.25">
      <c r="B29" s="272" t="s">
        <v>995</v>
      </c>
      <c r="C29" s="319">
        <v>29</v>
      </c>
      <c r="D29" s="319">
        <v>18</v>
      </c>
      <c r="E29" s="313">
        <f>+C29+D29</f>
        <v>47</v>
      </c>
      <c r="F29" s="319">
        <v>0</v>
      </c>
      <c r="G29" s="319">
        <v>0</v>
      </c>
      <c r="H29" s="521">
        <f>SUM(F29:G29)</f>
        <v>0</v>
      </c>
      <c r="I29" s="520">
        <f>+C29+F29</f>
        <v>29</v>
      </c>
      <c r="J29" s="520">
        <f>+D29+G29</f>
        <v>18</v>
      </c>
      <c r="K29" s="520">
        <f>+I29+J29</f>
        <v>47</v>
      </c>
    </row>
    <row r="30" spans="2:11" ht="28.5" customHeight="1" thickTop="1" thickBot="1" x14ac:dyDescent="0.25">
      <c r="B30" s="271" t="s">
        <v>996</v>
      </c>
      <c r="C30" s="319">
        <v>24</v>
      </c>
      <c r="D30" s="319">
        <v>51</v>
      </c>
      <c r="E30" s="314">
        <f t="shared" ref="E30:E33" si="0">+C30+D30</f>
        <v>75</v>
      </c>
      <c r="F30" s="319">
        <v>0</v>
      </c>
      <c r="G30" s="319">
        <v>0</v>
      </c>
      <c r="H30" s="299">
        <f t="shared" ref="H30:H33" si="1">SUM(F30:G30)</f>
        <v>0</v>
      </c>
      <c r="I30" s="34">
        <f t="shared" ref="I30:I34" si="2">+C30+F30</f>
        <v>24</v>
      </c>
      <c r="J30" s="34">
        <f t="shared" ref="J30:J34" si="3">+D30+G30</f>
        <v>51</v>
      </c>
      <c r="K30" s="34">
        <f t="shared" ref="K30:K34" si="4">+I30+J30</f>
        <v>75</v>
      </c>
    </row>
    <row r="31" spans="2:11" ht="39.75" thickTop="1" thickBot="1" x14ac:dyDescent="0.25">
      <c r="B31" s="271" t="s">
        <v>997</v>
      </c>
      <c r="C31" s="319">
        <v>45</v>
      </c>
      <c r="D31" s="319">
        <v>5</v>
      </c>
      <c r="E31" s="314">
        <f t="shared" si="0"/>
        <v>50</v>
      </c>
      <c r="F31" s="319">
        <v>2</v>
      </c>
      <c r="G31" s="319"/>
      <c r="H31" s="299">
        <f t="shared" si="1"/>
        <v>2</v>
      </c>
      <c r="I31" s="34">
        <f t="shared" si="2"/>
        <v>47</v>
      </c>
      <c r="J31" s="34">
        <f t="shared" si="3"/>
        <v>5</v>
      </c>
      <c r="K31" s="34">
        <f t="shared" si="4"/>
        <v>52</v>
      </c>
    </row>
    <row r="32" spans="2:11" ht="27" thickTop="1" thickBot="1" x14ac:dyDescent="0.25">
      <c r="B32" s="271" t="s">
        <v>998</v>
      </c>
      <c r="C32" s="319">
        <v>20</v>
      </c>
      <c r="D32" s="319">
        <v>28</v>
      </c>
      <c r="E32" s="314">
        <f t="shared" si="0"/>
        <v>48</v>
      </c>
      <c r="F32" s="319">
        <v>0</v>
      </c>
      <c r="G32" s="319">
        <v>0</v>
      </c>
      <c r="H32" s="299">
        <f t="shared" si="1"/>
        <v>0</v>
      </c>
      <c r="I32" s="34">
        <f t="shared" si="2"/>
        <v>20</v>
      </c>
      <c r="J32" s="34">
        <f t="shared" si="3"/>
        <v>28</v>
      </c>
      <c r="K32" s="34">
        <f t="shared" si="4"/>
        <v>48</v>
      </c>
    </row>
    <row r="33" spans="2:12" ht="52.5" thickTop="1" thickBot="1" x14ac:dyDescent="0.25">
      <c r="B33" s="271" t="s">
        <v>999</v>
      </c>
      <c r="C33" s="319">
        <v>11</v>
      </c>
      <c r="D33" s="319">
        <v>22</v>
      </c>
      <c r="E33" s="314">
        <f t="shared" si="0"/>
        <v>33</v>
      </c>
      <c r="F33" s="319">
        <v>0</v>
      </c>
      <c r="G33" s="319">
        <v>0</v>
      </c>
      <c r="H33" s="299">
        <f t="shared" si="1"/>
        <v>0</v>
      </c>
      <c r="I33" s="34">
        <f t="shared" si="2"/>
        <v>11</v>
      </c>
      <c r="J33" s="34">
        <f t="shared" si="3"/>
        <v>22</v>
      </c>
      <c r="K33" s="34">
        <f t="shared" si="4"/>
        <v>33</v>
      </c>
    </row>
    <row r="34" spans="2:12" ht="14.25" thickTop="1" thickBot="1" x14ac:dyDescent="0.25">
      <c r="B34" s="411" t="s">
        <v>174</v>
      </c>
      <c r="C34" s="520">
        <f t="shared" ref="C34:H34" si="5">SUM(C29:C33)</f>
        <v>129</v>
      </c>
      <c r="D34" s="312">
        <f t="shared" si="5"/>
        <v>124</v>
      </c>
      <c r="E34" s="82">
        <f t="shared" si="5"/>
        <v>253</v>
      </c>
      <c r="F34" s="312">
        <f t="shared" si="5"/>
        <v>2</v>
      </c>
      <c r="G34" s="312">
        <f t="shared" si="5"/>
        <v>0</v>
      </c>
      <c r="H34" s="34">
        <f t="shared" si="5"/>
        <v>2</v>
      </c>
      <c r="I34" s="34">
        <f t="shared" si="2"/>
        <v>131</v>
      </c>
      <c r="J34" s="34">
        <f t="shared" si="3"/>
        <v>124</v>
      </c>
      <c r="K34" s="34">
        <f t="shared" si="4"/>
        <v>255</v>
      </c>
    </row>
    <row r="35" spans="2:12" ht="13.5" thickTop="1" x14ac:dyDescent="0.2"/>
    <row r="37" spans="2:12" x14ac:dyDescent="0.2">
      <c r="B37" s="369" t="s">
        <v>773</v>
      </c>
      <c r="C37" s="369" t="s">
        <v>1</v>
      </c>
      <c r="D37" s="369" t="s">
        <v>1</v>
      </c>
      <c r="E37" s="369" t="s">
        <v>1</v>
      </c>
      <c r="F37" s="369" t="s">
        <v>1</v>
      </c>
      <c r="G37" s="369" t="s">
        <v>1</v>
      </c>
      <c r="H37" s="369" t="s">
        <v>1</v>
      </c>
      <c r="I37" s="369" t="s">
        <v>1</v>
      </c>
      <c r="J37" s="369" t="s">
        <v>1</v>
      </c>
      <c r="K37" s="369" t="s">
        <v>1</v>
      </c>
    </row>
    <row r="38" spans="2:12" ht="48.75" customHeight="1" thickBot="1" x14ac:dyDescent="0.25">
      <c r="B38" s="242" t="s">
        <v>774</v>
      </c>
      <c r="C38" s="242" t="s">
        <v>1</v>
      </c>
      <c r="D38" s="242" t="s">
        <v>1</v>
      </c>
      <c r="E38" s="242" t="s">
        <v>1</v>
      </c>
      <c r="F38" s="242" t="s">
        <v>1</v>
      </c>
      <c r="G38" s="242" t="s">
        <v>1</v>
      </c>
      <c r="H38" s="242" t="s">
        <v>1</v>
      </c>
      <c r="I38" s="242" t="s">
        <v>1</v>
      </c>
      <c r="J38" s="242" t="s">
        <v>1</v>
      </c>
      <c r="K38" s="242" t="s">
        <v>1</v>
      </c>
    </row>
    <row r="39" spans="2:12" ht="14.25" customHeight="1" thickTop="1" thickBot="1" x14ac:dyDescent="0.25">
      <c r="B39" s="388" t="s">
        <v>768</v>
      </c>
      <c r="C39" s="241" t="s">
        <v>202</v>
      </c>
      <c r="D39" s="241" t="s">
        <v>1</v>
      </c>
      <c r="E39" s="241" t="s">
        <v>1</v>
      </c>
      <c r="F39" s="241" t="s">
        <v>769</v>
      </c>
      <c r="G39" s="241" t="s">
        <v>1</v>
      </c>
      <c r="H39" s="241" t="s">
        <v>1</v>
      </c>
      <c r="I39" s="241" t="s">
        <v>207</v>
      </c>
      <c r="J39" s="241" t="s">
        <v>1</v>
      </c>
      <c r="K39" s="241" t="s">
        <v>1</v>
      </c>
    </row>
    <row r="40" spans="2:12" ht="14.25" thickTop="1" thickBot="1" x14ac:dyDescent="0.25">
      <c r="B40" s="389" t="s">
        <v>1</v>
      </c>
      <c r="C40" s="241" t="s">
        <v>770</v>
      </c>
      <c r="D40" s="241" t="s">
        <v>771</v>
      </c>
      <c r="E40" s="241" t="s">
        <v>207</v>
      </c>
      <c r="F40" s="241" t="s">
        <v>770</v>
      </c>
      <c r="G40" s="241" t="s">
        <v>771</v>
      </c>
      <c r="H40" s="241" t="s">
        <v>207</v>
      </c>
      <c r="I40" s="241" t="s">
        <v>770</v>
      </c>
      <c r="J40" s="241" t="s">
        <v>771</v>
      </c>
      <c r="K40" s="241" t="s">
        <v>207</v>
      </c>
    </row>
    <row r="41" spans="2:12" ht="14.25" thickTop="1" thickBot="1" x14ac:dyDescent="0.25">
      <c r="B41" s="411" t="s">
        <v>1</v>
      </c>
      <c r="C41" s="241" t="s">
        <v>772</v>
      </c>
      <c r="D41" s="241" t="s">
        <v>1</v>
      </c>
      <c r="E41" s="241" t="s">
        <v>1</v>
      </c>
      <c r="F41" s="241" t="s">
        <v>1</v>
      </c>
      <c r="G41" s="241" t="s">
        <v>1</v>
      </c>
      <c r="H41" s="241" t="s">
        <v>1</v>
      </c>
      <c r="I41" s="241" t="s">
        <v>1</v>
      </c>
      <c r="J41" s="241" t="s">
        <v>1</v>
      </c>
      <c r="K41" s="241" t="s">
        <v>1</v>
      </c>
    </row>
    <row r="42" spans="2:12" ht="14.25" thickTop="1" thickBot="1" x14ac:dyDescent="0.25">
      <c r="B42" s="5"/>
      <c r="C42" s="5"/>
      <c r="D42" s="5"/>
      <c r="E42" s="39">
        <f>+C42+D42</f>
        <v>0</v>
      </c>
      <c r="F42" s="5"/>
      <c r="G42" s="5"/>
      <c r="H42" s="39">
        <f>+F42+G42</f>
        <v>0</v>
      </c>
      <c r="I42" s="37">
        <f t="shared" ref="I42:J44" si="6">+C42+F42</f>
        <v>0</v>
      </c>
      <c r="J42" s="37">
        <f t="shared" si="6"/>
        <v>0</v>
      </c>
      <c r="K42" s="37">
        <f>SUM(I42:J42)</f>
        <v>0</v>
      </c>
      <c r="L42" s="324" t="s">
        <v>1015</v>
      </c>
    </row>
    <row r="43" spans="2:12" ht="14.25" thickTop="1" thickBot="1" x14ac:dyDescent="0.25">
      <c r="B43" s="5"/>
      <c r="C43" s="5"/>
      <c r="D43" s="5"/>
      <c r="E43" s="39">
        <f>+C43+D43</f>
        <v>0</v>
      </c>
      <c r="F43" s="5"/>
      <c r="G43" s="5"/>
      <c r="H43" s="39">
        <f>+F43+G43</f>
        <v>0</v>
      </c>
      <c r="I43" s="37">
        <f t="shared" si="6"/>
        <v>0</v>
      </c>
      <c r="J43" s="37">
        <f t="shared" si="6"/>
        <v>0</v>
      </c>
      <c r="K43" s="37">
        <f>SUM(I43:J43)</f>
        <v>0</v>
      </c>
    </row>
    <row r="44" spans="2:12" ht="14.25" customHeight="1" thickTop="1" thickBot="1" x14ac:dyDescent="0.25">
      <c r="B44" s="251"/>
      <c r="C44" s="251"/>
      <c r="D44" s="251"/>
      <c r="E44" s="39">
        <f>+C44+D44</f>
        <v>0</v>
      </c>
      <c r="F44" s="251"/>
      <c r="G44" s="251"/>
      <c r="H44" s="39">
        <f>+F44+G44</f>
        <v>0</v>
      </c>
      <c r="I44" s="37">
        <f t="shared" si="6"/>
        <v>0</v>
      </c>
      <c r="J44" s="37">
        <f t="shared" si="6"/>
        <v>0</v>
      </c>
      <c r="K44" s="37">
        <f>SUM(I44:J44)</f>
        <v>0</v>
      </c>
    </row>
    <row r="45" spans="2:12" ht="14.25" thickTop="1" thickBot="1" x14ac:dyDescent="0.25">
      <c r="B45" s="241" t="s">
        <v>174</v>
      </c>
      <c r="C45" s="241">
        <f t="shared" ref="C45:J45" si="7">SUM(C42:C44)</f>
        <v>0</v>
      </c>
      <c r="D45" s="35">
        <f t="shared" si="7"/>
        <v>0</v>
      </c>
      <c r="E45" s="35">
        <f t="shared" si="7"/>
        <v>0</v>
      </c>
      <c r="F45" s="241">
        <f t="shared" si="7"/>
        <v>0</v>
      </c>
      <c r="G45" s="241">
        <f t="shared" si="7"/>
        <v>0</v>
      </c>
      <c r="H45" s="35">
        <f t="shared" si="7"/>
        <v>0</v>
      </c>
      <c r="I45" s="249">
        <f t="shared" si="7"/>
        <v>0</v>
      </c>
      <c r="J45" s="37">
        <f t="shared" si="7"/>
        <v>0</v>
      </c>
      <c r="K45" s="37">
        <f>SUM(I45:J45)</f>
        <v>0</v>
      </c>
    </row>
    <row r="46" spans="2:12" ht="13.5" thickTop="1" x14ac:dyDescent="0.2"/>
    <row r="48" spans="2:12" x14ac:dyDescent="0.2">
      <c r="B48" s="242" t="s">
        <v>775</v>
      </c>
      <c r="C48" s="242" t="s">
        <v>1</v>
      </c>
      <c r="D48" s="242" t="s">
        <v>1</v>
      </c>
      <c r="E48" s="242" t="s">
        <v>1</v>
      </c>
      <c r="F48" s="242" t="s">
        <v>1</v>
      </c>
      <c r="G48" s="242" t="s">
        <v>1</v>
      </c>
      <c r="H48" s="242" t="s">
        <v>1</v>
      </c>
      <c r="I48" s="242" t="s">
        <v>1</v>
      </c>
      <c r="J48" s="242" t="s">
        <v>1</v>
      </c>
      <c r="K48" s="242" t="s">
        <v>1</v>
      </c>
    </row>
    <row r="49" spans="2:17" ht="13.5" customHeight="1" thickBot="1" x14ac:dyDescent="0.25">
      <c r="B49" s="364" t="s">
        <v>776</v>
      </c>
      <c r="C49" s="364" t="s">
        <v>1</v>
      </c>
      <c r="D49" s="364" t="s">
        <v>1</v>
      </c>
      <c r="E49" s="364" t="s">
        <v>1</v>
      </c>
      <c r="F49" s="364" t="s">
        <v>1</v>
      </c>
      <c r="G49" s="364" t="s">
        <v>1</v>
      </c>
      <c r="H49" s="364" t="s">
        <v>1</v>
      </c>
      <c r="I49" s="364" t="s">
        <v>1</v>
      </c>
      <c r="J49" s="364" t="s">
        <v>1</v>
      </c>
      <c r="K49" s="364" t="s">
        <v>1</v>
      </c>
    </row>
    <row r="50" spans="2:17" ht="14.25" customHeight="1" thickTop="1" thickBot="1" x14ac:dyDescent="0.25">
      <c r="B50" s="241" t="s">
        <v>768</v>
      </c>
      <c r="C50" s="241" t="s">
        <v>202</v>
      </c>
      <c r="D50" s="241" t="s">
        <v>1</v>
      </c>
      <c r="E50" s="241" t="s">
        <v>1</v>
      </c>
      <c r="F50" s="406" t="s">
        <v>769</v>
      </c>
      <c r="G50" s="491" t="s">
        <v>1</v>
      </c>
      <c r="H50" s="407" t="s">
        <v>1</v>
      </c>
      <c r="I50" s="406" t="s">
        <v>207</v>
      </c>
      <c r="J50" s="491" t="s">
        <v>1</v>
      </c>
      <c r="K50" s="407" t="s">
        <v>1</v>
      </c>
    </row>
    <row r="51" spans="2:17" ht="14.25" thickTop="1" thickBot="1" x14ac:dyDescent="0.25">
      <c r="B51" s="241" t="s">
        <v>1</v>
      </c>
      <c r="C51" s="241" t="s">
        <v>770</v>
      </c>
      <c r="D51" s="241" t="s">
        <v>771</v>
      </c>
      <c r="E51" s="241" t="s">
        <v>207</v>
      </c>
      <c r="F51" s="241" t="s">
        <v>770</v>
      </c>
      <c r="G51" s="241" t="s">
        <v>771</v>
      </c>
      <c r="H51" s="241" t="s">
        <v>207</v>
      </c>
      <c r="I51" s="241" t="s">
        <v>770</v>
      </c>
      <c r="J51" s="241" t="s">
        <v>771</v>
      </c>
      <c r="K51" s="241" t="s">
        <v>207</v>
      </c>
    </row>
    <row r="52" spans="2:17" ht="14.25" thickTop="1" thickBot="1" x14ac:dyDescent="0.25">
      <c r="B52" s="241" t="s">
        <v>1</v>
      </c>
      <c r="C52" s="406" t="s">
        <v>772</v>
      </c>
      <c r="D52" s="491" t="s">
        <v>1</v>
      </c>
      <c r="E52" s="491" t="s">
        <v>1</v>
      </c>
      <c r="F52" s="491" t="s">
        <v>1</v>
      </c>
      <c r="G52" s="491" t="s">
        <v>1</v>
      </c>
      <c r="H52" s="491" t="s">
        <v>1</v>
      </c>
      <c r="I52" s="491" t="s">
        <v>1</v>
      </c>
      <c r="J52" s="491" t="s">
        <v>1</v>
      </c>
      <c r="K52" s="407" t="s">
        <v>1</v>
      </c>
    </row>
    <row r="53" spans="2:17" ht="14.25" customHeight="1" thickTop="1" thickBot="1" x14ac:dyDescent="0.25">
      <c r="B53" s="251"/>
      <c r="C53" s="26"/>
      <c r="D53" s="26"/>
      <c r="E53" s="243">
        <f>SUM(C53:D53)</f>
        <v>0</v>
      </c>
      <c r="F53" s="251"/>
      <c r="G53" s="251"/>
      <c r="H53" s="241">
        <f>SUM(F53:G53)</f>
        <v>0</v>
      </c>
      <c r="I53" s="243">
        <f>+C53+F53</f>
        <v>0</v>
      </c>
      <c r="J53" s="243">
        <f>+D53+G53</f>
        <v>0</v>
      </c>
      <c r="K53" s="243">
        <f>+I53+J53</f>
        <v>0</v>
      </c>
      <c r="L53" s="324" t="s">
        <v>1015</v>
      </c>
      <c r="M53" s="44"/>
      <c r="N53" s="44"/>
      <c r="O53" s="38"/>
      <c r="P53" s="45"/>
      <c r="Q53" s="45"/>
    </row>
    <row r="54" spans="2:17" ht="14.25" customHeight="1" thickTop="1" thickBot="1" x14ac:dyDescent="0.25">
      <c r="B54" s="251"/>
      <c r="C54" s="26"/>
      <c r="D54" s="26"/>
      <c r="E54" s="39">
        <f t="shared" ref="E54:E55" si="8">SUM(C54:D54)</f>
        <v>0</v>
      </c>
      <c r="F54" s="251"/>
      <c r="G54" s="251"/>
      <c r="H54" s="35">
        <f t="shared" ref="H54:H55" si="9">SUM(F54:G54)</f>
        <v>0</v>
      </c>
      <c r="I54" s="241" t="s">
        <v>282</v>
      </c>
      <c r="J54" s="39">
        <f t="shared" ref="J54:J55" si="10">+D54+G54</f>
        <v>0</v>
      </c>
      <c r="K54" s="39">
        <f t="shared" ref="K54:K55" si="11">+I54+J54</f>
        <v>36</v>
      </c>
      <c r="M54" s="44"/>
      <c r="N54" s="44"/>
      <c r="O54" s="38"/>
      <c r="P54" s="45"/>
      <c r="Q54" s="45"/>
    </row>
    <row r="55" spans="2:17" ht="14.25" thickTop="1" thickBot="1" x14ac:dyDescent="0.25">
      <c r="B55" s="241" t="s">
        <v>174</v>
      </c>
      <c r="C55" s="243">
        <f>SUM(C53:C54)</f>
        <v>0</v>
      </c>
      <c r="D55" s="39">
        <f>SUM(D53:D54)</f>
        <v>0</v>
      </c>
      <c r="E55" s="39">
        <f t="shared" si="8"/>
        <v>0</v>
      </c>
      <c r="F55" s="39">
        <f>SUM(F53:F54)</f>
        <v>0</v>
      </c>
      <c r="G55" s="39">
        <f>SUM(G53:G54)</f>
        <v>0</v>
      </c>
      <c r="H55" s="35">
        <f t="shared" si="9"/>
        <v>0</v>
      </c>
      <c r="I55" s="241" t="s">
        <v>777</v>
      </c>
      <c r="J55" s="39">
        <f t="shared" si="10"/>
        <v>0</v>
      </c>
      <c r="K55" s="39">
        <f t="shared" si="11"/>
        <v>604</v>
      </c>
    </row>
    <row r="56" spans="2:17" ht="13.5" thickTop="1" x14ac:dyDescent="0.2"/>
    <row r="58" spans="2:17" x14ac:dyDescent="0.2">
      <c r="B58" s="369" t="s">
        <v>778</v>
      </c>
      <c r="C58" s="369" t="s">
        <v>1</v>
      </c>
      <c r="D58" s="369" t="s">
        <v>1</v>
      </c>
      <c r="E58" s="369" t="s">
        <v>1</v>
      </c>
      <c r="F58" s="369" t="s">
        <v>1</v>
      </c>
      <c r="G58" s="369" t="s">
        <v>1</v>
      </c>
      <c r="H58" s="369" t="s">
        <v>1</v>
      </c>
      <c r="I58" s="369" t="s">
        <v>1</v>
      </c>
      <c r="J58" s="369" t="s">
        <v>1</v>
      </c>
      <c r="K58" s="369" t="s">
        <v>1</v>
      </c>
    </row>
    <row r="59" spans="2:17" x14ac:dyDescent="0.2">
      <c r="B59" s="369" t="s">
        <v>779</v>
      </c>
      <c r="C59" s="369" t="s">
        <v>1</v>
      </c>
      <c r="D59" s="369" t="s">
        <v>1</v>
      </c>
      <c r="E59" s="369" t="s">
        <v>1</v>
      </c>
      <c r="F59" s="369" t="s">
        <v>1</v>
      </c>
      <c r="G59" s="369" t="s">
        <v>1</v>
      </c>
      <c r="H59" s="369" t="s">
        <v>1</v>
      </c>
      <c r="I59" s="369" t="s">
        <v>1</v>
      </c>
      <c r="J59" s="369" t="s">
        <v>1</v>
      </c>
      <c r="K59" s="369" t="s">
        <v>1</v>
      </c>
    </row>
    <row r="60" spans="2:17" x14ac:dyDescent="0.2">
      <c r="B60" s="349" t="s">
        <v>127</v>
      </c>
      <c r="C60" s="349" t="s">
        <v>202</v>
      </c>
      <c r="D60" s="349" t="s">
        <v>1</v>
      </c>
      <c r="E60" s="349" t="s">
        <v>1</v>
      </c>
      <c r="F60" s="349" t="s">
        <v>769</v>
      </c>
      <c r="G60" s="349" t="s">
        <v>1</v>
      </c>
      <c r="H60" s="349" t="s">
        <v>1</v>
      </c>
      <c r="I60" s="349" t="s">
        <v>207</v>
      </c>
      <c r="J60" s="349" t="s">
        <v>1</v>
      </c>
      <c r="K60" s="349" t="s">
        <v>1</v>
      </c>
    </row>
    <row r="61" spans="2:17" x14ac:dyDescent="0.2">
      <c r="B61" s="349" t="s">
        <v>1</v>
      </c>
      <c r="C61" s="349" t="s">
        <v>770</v>
      </c>
      <c r="D61" s="349" t="s">
        <v>771</v>
      </c>
      <c r="E61" s="349" t="s">
        <v>207</v>
      </c>
      <c r="F61" s="349" t="s">
        <v>770</v>
      </c>
      <c r="G61" s="349" t="s">
        <v>771</v>
      </c>
      <c r="H61" s="349" t="s">
        <v>207</v>
      </c>
      <c r="I61" s="349" t="s">
        <v>770</v>
      </c>
      <c r="J61" s="349" t="s">
        <v>771</v>
      </c>
      <c r="K61" s="349" t="s">
        <v>207</v>
      </c>
    </row>
    <row r="62" spans="2:17" ht="14.25" thickTop="1" thickBot="1" x14ac:dyDescent="0.25">
      <c r="B62" s="349" t="s">
        <v>1</v>
      </c>
      <c r="C62" s="349" t="s">
        <v>772</v>
      </c>
      <c r="D62" s="349" t="s">
        <v>1</v>
      </c>
      <c r="E62" s="349" t="s">
        <v>1</v>
      </c>
      <c r="F62" s="349" t="s">
        <v>1</v>
      </c>
      <c r="G62" s="349" t="s">
        <v>1</v>
      </c>
      <c r="H62" s="349" t="s">
        <v>1</v>
      </c>
      <c r="I62" s="349" t="s">
        <v>1</v>
      </c>
      <c r="J62" s="349" t="s">
        <v>1</v>
      </c>
      <c r="K62" s="349" t="s">
        <v>1</v>
      </c>
    </row>
    <row r="63" spans="2:17" ht="31.5" customHeight="1" thickTop="1" thickBot="1" x14ac:dyDescent="0.25">
      <c r="B63" s="349" t="s">
        <v>69</v>
      </c>
      <c r="C63" s="399">
        <f>+C34</f>
        <v>129</v>
      </c>
      <c r="D63" s="82">
        <f>+D34</f>
        <v>124</v>
      </c>
      <c r="E63" s="82">
        <f>+E34</f>
        <v>253</v>
      </c>
      <c r="F63" s="82">
        <f>+F34</f>
        <v>2</v>
      </c>
      <c r="G63" s="82">
        <f>+G34</f>
        <v>0</v>
      </c>
      <c r="H63" s="82">
        <f>SUM(F63:G63)</f>
        <v>2</v>
      </c>
      <c r="I63" s="82">
        <f t="shared" ref="I63:J65" si="12">+C63+F63</f>
        <v>131</v>
      </c>
      <c r="J63" s="82">
        <f t="shared" si="12"/>
        <v>124</v>
      </c>
      <c r="K63" s="82">
        <f>+K34</f>
        <v>255</v>
      </c>
    </row>
    <row r="64" spans="2:17" ht="35.25" customHeight="1" thickTop="1" thickBot="1" x14ac:dyDescent="0.25">
      <c r="B64" s="349" t="s">
        <v>72</v>
      </c>
      <c r="C64" s="399">
        <f>+C45</f>
        <v>0</v>
      </c>
      <c r="D64" s="82">
        <f>+D45</f>
        <v>0</v>
      </c>
      <c r="E64" s="82">
        <f>+E45</f>
        <v>0</v>
      </c>
      <c r="F64" s="82">
        <f>+F45</f>
        <v>0</v>
      </c>
      <c r="G64" s="82">
        <f>+G45</f>
        <v>0</v>
      </c>
      <c r="H64" s="82">
        <f>SUM(F64:G64)</f>
        <v>0</v>
      </c>
      <c r="I64" s="82">
        <f t="shared" si="12"/>
        <v>0</v>
      </c>
      <c r="J64" s="82">
        <f t="shared" si="12"/>
        <v>0</v>
      </c>
      <c r="K64" s="82">
        <f>+K45</f>
        <v>0</v>
      </c>
    </row>
    <row r="65" spans="2:11" ht="35.25" customHeight="1" thickTop="1" thickBot="1" x14ac:dyDescent="0.25">
      <c r="B65" s="349" t="s">
        <v>74</v>
      </c>
      <c r="C65" s="399">
        <f>+C55</f>
        <v>0</v>
      </c>
      <c r="D65" s="82">
        <f>+D55</f>
        <v>0</v>
      </c>
      <c r="E65" s="82">
        <f>+E55</f>
        <v>0</v>
      </c>
      <c r="F65" s="82">
        <f>+F55</f>
        <v>0</v>
      </c>
      <c r="G65" s="82">
        <f>+G55</f>
        <v>0</v>
      </c>
      <c r="H65" s="82">
        <f>SUM(F65:G65)</f>
        <v>0</v>
      </c>
      <c r="I65" s="82">
        <f t="shared" si="12"/>
        <v>0</v>
      </c>
      <c r="J65" s="82">
        <f t="shared" si="12"/>
        <v>0</v>
      </c>
      <c r="K65" s="82">
        <f>+K55</f>
        <v>604</v>
      </c>
    </row>
    <row r="66" spans="2:11" ht="14.25" thickTop="1" thickBot="1" x14ac:dyDescent="0.25">
      <c r="B66" s="349" t="s">
        <v>207</v>
      </c>
      <c r="C66" s="399">
        <f>SUM(C63:C65)</f>
        <v>129</v>
      </c>
      <c r="D66" s="82">
        <f>SUM(D63:D65)</f>
        <v>124</v>
      </c>
      <c r="E66" s="82">
        <f>SUM(E63:E65)</f>
        <v>253</v>
      </c>
      <c r="F66" s="82">
        <f>SUM(F63:F65)</f>
        <v>2</v>
      </c>
      <c r="G66" s="82">
        <f>SUM(G63:G65)</f>
        <v>0</v>
      </c>
      <c r="H66" s="82">
        <f>SUM(F66:G66)</f>
        <v>2</v>
      </c>
      <c r="I66" s="82">
        <f>SUM(I63:I65)</f>
        <v>131</v>
      </c>
      <c r="J66" s="82">
        <f>SUM(J63:J65)</f>
        <v>124</v>
      </c>
      <c r="K66" s="82">
        <f>+I66+J66</f>
        <v>255</v>
      </c>
    </row>
    <row r="67" spans="2:11" ht="14.25" thickTop="1" thickBot="1" x14ac:dyDescent="0.25">
      <c r="B67" s="349" t="s">
        <v>780</v>
      </c>
      <c r="C67" s="349" t="s">
        <v>1</v>
      </c>
      <c r="D67" s="349" t="s">
        <v>1</v>
      </c>
      <c r="E67" s="349" t="s">
        <v>1</v>
      </c>
      <c r="F67" s="349" t="s">
        <v>1</v>
      </c>
      <c r="G67" s="349" t="s">
        <v>1</v>
      </c>
      <c r="H67" s="349" t="s">
        <v>1</v>
      </c>
      <c r="I67" s="349" t="s">
        <v>1</v>
      </c>
      <c r="J67" s="349" t="s">
        <v>1</v>
      </c>
      <c r="K67" s="349" t="s">
        <v>1</v>
      </c>
    </row>
    <row r="68" spans="2:11" ht="24.95" customHeight="1" thickTop="1" thickBot="1" x14ac:dyDescent="0.25">
      <c r="B68" s="349" t="s">
        <v>69</v>
      </c>
      <c r="C68" s="372">
        <f>+C63/E63*100</f>
        <v>50.988142292490124</v>
      </c>
      <c r="D68" s="372">
        <f>+D63/E63*100</f>
        <v>49.011857707509883</v>
      </c>
      <c r="E68" s="372">
        <f>SUM(C68:D68)</f>
        <v>100</v>
      </c>
      <c r="F68" s="81">
        <f>+F63/H63*100</f>
        <v>100</v>
      </c>
      <c r="G68" s="81">
        <f>+G63/H63*100</f>
        <v>0</v>
      </c>
      <c r="H68" s="81">
        <f>SUM(F68:G68)</f>
        <v>100</v>
      </c>
      <c r="I68" s="372">
        <f>+I63/K63*100</f>
        <v>51.372549019607838</v>
      </c>
      <c r="J68" s="372">
        <f>+J63/K63*100</f>
        <v>48.627450980392155</v>
      </c>
      <c r="K68" s="372">
        <f>SUM(I68:J68)</f>
        <v>100</v>
      </c>
    </row>
    <row r="69" spans="2:11" ht="24.95" customHeight="1" thickTop="1" thickBot="1" x14ac:dyDescent="0.25">
      <c r="B69" s="349" t="s">
        <v>72</v>
      </c>
      <c r="C69" s="372" t="e">
        <f>+C64/E64*100</f>
        <v>#DIV/0!</v>
      </c>
      <c r="D69" s="372" t="e">
        <f>+D64/E64*100</f>
        <v>#DIV/0!</v>
      </c>
      <c r="E69" s="81" t="e">
        <f>SUM(C69:D69)</f>
        <v>#DIV/0!</v>
      </c>
      <c r="F69" s="349" t="e">
        <f>+F64/H64*100</f>
        <v>#DIV/0!</v>
      </c>
      <c r="G69" s="349" t="e">
        <f>+G64/H64*100</f>
        <v>#DIV/0!</v>
      </c>
      <c r="H69" s="81" t="e">
        <f>SUM(F69:G69)</f>
        <v>#DIV/0!</v>
      </c>
      <c r="I69" s="349" t="e">
        <f>+I64/K64*100</f>
        <v>#DIV/0!</v>
      </c>
      <c r="J69" s="349" t="e">
        <f>+J64/K64*100</f>
        <v>#DIV/0!</v>
      </c>
      <c r="K69" s="80" t="e">
        <f>SUM(I69:J69)</f>
        <v>#DIV/0!</v>
      </c>
    </row>
    <row r="70" spans="2:11" ht="14.25" thickTop="1" thickBot="1" x14ac:dyDescent="0.25">
      <c r="B70" s="349" t="s">
        <v>74</v>
      </c>
      <c r="C70" s="372" t="e">
        <f>+C65/E65*100</f>
        <v>#DIV/0!</v>
      </c>
      <c r="D70" s="372" t="e">
        <f>+D65/E65*100</f>
        <v>#DIV/0!</v>
      </c>
      <c r="E70" s="81" t="e">
        <f>SUM(C70:D70)</f>
        <v>#DIV/0!</v>
      </c>
      <c r="F70" s="372" t="e">
        <f>+F65/H65*100</f>
        <v>#DIV/0!</v>
      </c>
      <c r="G70" s="372" t="e">
        <f>+G65/H65*100</f>
        <v>#DIV/0!</v>
      </c>
      <c r="H70" s="81" t="e">
        <f>SUM(F70:G70)</f>
        <v>#DIV/0!</v>
      </c>
      <c r="I70" s="372">
        <f>+I65/K65*100</f>
        <v>0</v>
      </c>
      <c r="J70" s="372">
        <f>+J65/K65*100</f>
        <v>0</v>
      </c>
      <c r="K70" s="81">
        <f>SUM(I70:J70)</f>
        <v>0</v>
      </c>
    </row>
    <row r="71" spans="2:11" ht="13.5" thickTop="1" x14ac:dyDescent="0.2"/>
    <row r="73" spans="2:11" x14ac:dyDescent="0.2">
      <c r="B73" s="369" t="s">
        <v>781</v>
      </c>
      <c r="C73" s="369" t="s">
        <v>1</v>
      </c>
      <c r="D73" s="369" t="s">
        <v>1</v>
      </c>
    </row>
    <row r="74" spans="2:11" x14ac:dyDescent="0.2">
      <c r="B74" s="369" t="s">
        <v>782</v>
      </c>
      <c r="C74" s="369" t="s">
        <v>1</v>
      </c>
      <c r="D74" s="369" t="s">
        <v>1</v>
      </c>
    </row>
    <row r="75" spans="2:11" x14ac:dyDescent="0.2">
      <c r="B75" s="349" t="s">
        <v>0</v>
      </c>
      <c r="C75" s="349" t="s">
        <v>84</v>
      </c>
      <c r="D75" s="349" t="s">
        <v>783</v>
      </c>
    </row>
    <row r="76" spans="2:11" ht="21" customHeight="1" thickTop="1" thickBot="1" x14ac:dyDescent="0.25">
      <c r="B76" s="349" t="s">
        <v>784</v>
      </c>
      <c r="C76" s="349" t="s">
        <v>785</v>
      </c>
      <c r="D76" s="349" t="s">
        <v>1</v>
      </c>
    </row>
    <row r="77" spans="2:11" ht="19.5" customHeight="1" thickTop="1" thickBot="1" x14ac:dyDescent="0.25">
      <c r="B77" s="523">
        <f>+I66</f>
        <v>131</v>
      </c>
      <c r="C77" s="523">
        <f>+J66</f>
        <v>124</v>
      </c>
      <c r="D77" s="372">
        <f>+B77/C77*100</f>
        <v>105.64516129032258</v>
      </c>
    </row>
    <row r="78" spans="2:11" ht="13.5" thickTop="1" x14ac:dyDescent="0.2"/>
    <row r="79" spans="2:11" x14ac:dyDescent="0.2">
      <c r="C79" s="78"/>
    </row>
    <row r="81" spans="1:10" ht="15" x14ac:dyDescent="0.25">
      <c r="A81" s="2" t="s">
        <v>786</v>
      </c>
    </row>
    <row r="82" spans="1:10" ht="15" x14ac:dyDescent="0.25">
      <c r="A82" s="484" t="s">
        <v>787</v>
      </c>
      <c r="B82" s="484" t="s">
        <v>1</v>
      </c>
      <c r="C82" s="484" t="s">
        <v>1</v>
      </c>
      <c r="D82" s="484" t="s">
        <v>1</v>
      </c>
      <c r="E82" s="484" t="s">
        <v>1</v>
      </c>
      <c r="F82" s="484" t="s">
        <v>1</v>
      </c>
    </row>
    <row r="84" spans="1:10" x14ac:dyDescent="0.2">
      <c r="B84" s="369" t="s">
        <v>788</v>
      </c>
      <c r="C84" s="369" t="s">
        <v>1</v>
      </c>
      <c r="D84" s="369" t="s">
        <v>1</v>
      </c>
      <c r="E84" s="369" t="s">
        <v>1</v>
      </c>
      <c r="F84" s="369" t="s">
        <v>1</v>
      </c>
      <c r="G84" s="369" t="s">
        <v>1</v>
      </c>
    </row>
    <row r="85" spans="1:10" x14ac:dyDescent="0.2">
      <c r="B85" s="12" t="s">
        <v>0</v>
      </c>
      <c r="C85" s="12" t="s">
        <v>84</v>
      </c>
      <c r="D85" s="12" t="s">
        <v>85</v>
      </c>
      <c r="E85" s="12" t="s">
        <v>86</v>
      </c>
      <c r="F85" s="12" t="s">
        <v>87</v>
      </c>
      <c r="G85" s="12" t="s">
        <v>88</v>
      </c>
    </row>
    <row r="86" spans="1:10" ht="95.1" customHeight="1" thickTop="1" thickBot="1" x14ac:dyDescent="0.25">
      <c r="B86" s="12" t="s">
        <v>789</v>
      </c>
      <c r="C86" s="12" t="s">
        <v>790</v>
      </c>
      <c r="D86" s="12" t="s">
        <v>791</v>
      </c>
      <c r="E86" s="12" t="s">
        <v>792</v>
      </c>
      <c r="F86" s="12" t="s">
        <v>793</v>
      </c>
      <c r="G86" s="12" t="s">
        <v>794</v>
      </c>
    </row>
    <row r="87" spans="1:10" ht="22.5" customHeight="1" thickTop="1" thickBot="1" x14ac:dyDescent="0.25">
      <c r="B87" s="317">
        <v>5</v>
      </c>
      <c r="C87" s="321">
        <v>5</v>
      </c>
      <c r="D87" s="321">
        <v>10</v>
      </c>
      <c r="E87" s="321">
        <v>10</v>
      </c>
      <c r="F87" s="321">
        <f>1+1</f>
        <v>2</v>
      </c>
      <c r="G87" s="317">
        <v>2</v>
      </c>
    </row>
    <row r="88" spans="1:10" ht="21" customHeight="1" thickTop="1" thickBot="1" x14ac:dyDescent="0.25">
      <c r="B88" s="349" t="s">
        <v>804</v>
      </c>
      <c r="C88" s="349" t="s">
        <v>1</v>
      </c>
      <c r="D88" s="349" t="s">
        <v>805</v>
      </c>
      <c r="E88" s="349" t="s">
        <v>1</v>
      </c>
      <c r="F88" s="349" t="s">
        <v>806</v>
      </c>
      <c r="G88" s="349" t="s">
        <v>1</v>
      </c>
    </row>
    <row r="89" spans="1:10" ht="21" customHeight="1" x14ac:dyDescent="0.2">
      <c r="B89" s="372">
        <f>+B87/C87*100</f>
        <v>100</v>
      </c>
      <c r="C89" s="372" t="s">
        <v>1</v>
      </c>
      <c r="D89" s="372">
        <f>+D87/E87*100</f>
        <v>100</v>
      </c>
      <c r="E89" s="372" t="s">
        <v>1</v>
      </c>
      <c r="F89" s="372">
        <f>+F87/G87*100</f>
        <v>100</v>
      </c>
      <c r="G89" s="372" t="s">
        <v>1</v>
      </c>
    </row>
    <row r="92" spans="1:10" x14ac:dyDescent="0.2">
      <c r="B92" s="369" t="s">
        <v>795</v>
      </c>
      <c r="C92" s="369" t="s">
        <v>1</v>
      </c>
      <c r="D92" s="369" t="s">
        <v>1</v>
      </c>
      <c r="E92" s="369" t="s">
        <v>1</v>
      </c>
      <c r="F92" s="369" t="s">
        <v>1</v>
      </c>
      <c r="G92" s="369" t="s">
        <v>1</v>
      </c>
      <c r="H92" s="369" t="s">
        <v>1</v>
      </c>
      <c r="I92" s="369" t="s">
        <v>1</v>
      </c>
      <c r="J92" s="369" t="s">
        <v>1</v>
      </c>
    </row>
    <row r="93" spans="1:10" x14ac:dyDescent="0.2">
      <c r="B93" s="369" t="s">
        <v>796</v>
      </c>
      <c r="C93" s="369" t="s">
        <v>1</v>
      </c>
      <c r="D93" s="369" t="s">
        <v>1</v>
      </c>
      <c r="E93" s="369" t="s">
        <v>1</v>
      </c>
      <c r="F93" s="369" t="s">
        <v>1</v>
      </c>
      <c r="G93" s="369" t="s">
        <v>1</v>
      </c>
      <c r="H93" s="369" t="s">
        <v>1</v>
      </c>
      <c r="I93" s="369" t="s">
        <v>1</v>
      </c>
      <c r="J93" s="369" t="s">
        <v>1</v>
      </c>
    </row>
    <row r="94" spans="1:10" ht="66" customHeight="1" thickTop="1" thickBot="1" x14ac:dyDescent="0.25">
      <c r="B94" s="349" t="s">
        <v>797</v>
      </c>
      <c r="C94" s="349" t="s">
        <v>1</v>
      </c>
      <c r="D94" s="349" t="s">
        <v>798</v>
      </c>
      <c r="E94" s="349" t="s">
        <v>1</v>
      </c>
      <c r="F94" s="349" t="s">
        <v>799</v>
      </c>
      <c r="G94" s="349" t="s">
        <v>800</v>
      </c>
      <c r="H94" s="349" t="s">
        <v>1</v>
      </c>
      <c r="I94" s="349" t="s">
        <v>1</v>
      </c>
      <c r="J94" s="349" t="s">
        <v>1</v>
      </c>
    </row>
    <row r="95" spans="1:10" ht="20.100000000000001" customHeight="1" thickTop="1" thickBot="1" x14ac:dyDescent="0.25">
      <c r="B95" s="349" t="s">
        <v>801</v>
      </c>
      <c r="C95" s="349" t="s">
        <v>1</v>
      </c>
      <c r="D95" s="319">
        <v>5</v>
      </c>
      <c r="E95" s="319"/>
      <c r="F95" s="319">
        <v>250</v>
      </c>
      <c r="G95" s="449"/>
      <c r="H95" s="449"/>
      <c r="I95" s="449"/>
      <c r="J95" s="449"/>
    </row>
    <row r="96" spans="1:10" ht="20.100000000000001" customHeight="1" thickTop="1" thickBot="1" x14ac:dyDescent="0.25">
      <c r="B96" s="349" t="s">
        <v>802</v>
      </c>
      <c r="C96" s="349" t="s">
        <v>1</v>
      </c>
      <c r="D96" s="319">
        <v>10</v>
      </c>
      <c r="E96" s="319"/>
      <c r="F96" s="319">
        <v>80</v>
      </c>
      <c r="G96" s="449"/>
      <c r="H96" s="449"/>
      <c r="I96" s="449"/>
      <c r="J96" s="449"/>
    </row>
    <row r="97" spans="1:17" ht="20.100000000000001" customHeight="1" thickTop="1" thickBot="1" x14ac:dyDescent="0.25">
      <c r="B97" s="349" t="s">
        <v>803</v>
      </c>
      <c r="C97" s="349" t="s">
        <v>1</v>
      </c>
      <c r="D97" s="319">
        <v>2</v>
      </c>
      <c r="E97" s="319"/>
      <c r="F97" s="319">
        <v>400</v>
      </c>
      <c r="G97" s="449" t="s">
        <v>1016</v>
      </c>
      <c r="H97" s="449"/>
      <c r="I97" s="449"/>
      <c r="J97" s="449"/>
    </row>
    <row r="98" spans="1:17" ht="20.100000000000001" customHeight="1" thickTop="1" thickBot="1" x14ac:dyDescent="0.25">
      <c r="B98" s="349" t="s">
        <v>174</v>
      </c>
      <c r="C98" s="349" t="s">
        <v>1</v>
      </c>
      <c r="D98" s="524">
        <f>SUM(D95:E97)</f>
        <v>17</v>
      </c>
      <c r="E98" s="525"/>
      <c r="F98" s="39">
        <f>SUM(F95:F97)</f>
        <v>730</v>
      </c>
      <c r="G98" s="349" t="s">
        <v>22</v>
      </c>
      <c r="H98" s="349" t="s">
        <v>1</v>
      </c>
      <c r="I98" s="349" t="s">
        <v>1</v>
      </c>
      <c r="J98" s="349" t="s">
        <v>1</v>
      </c>
    </row>
    <row r="99" spans="1:17" ht="13.5" thickTop="1" x14ac:dyDescent="0.2"/>
    <row r="101" spans="1:17" ht="15" x14ac:dyDescent="0.25">
      <c r="A101" s="2" t="s">
        <v>807</v>
      </c>
    </row>
    <row r="102" spans="1:17" ht="15" x14ac:dyDescent="0.25">
      <c r="A102" s="484" t="s">
        <v>23</v>
      </c>
      <c r="B102" s="484" t="s">
        <v>1</v>
      </c>
      <c r="C102" s="484" t="s">
        <v>1</v>
      </c>
      <c r="D102" s="484" t="s">
        <v>1</v>
      </c>
      <c r="E102" s="484" t="s">
        <v>1</v>
      </c>
      <c r="F102" s="484" t="s">
        <v>1</v>
      </c>
    </row>
    <row r="104" spans="1:17" x14ac:dyDescent="0.2">
      <c r="B104" s="369" t="s">
        <v>808</v>
      </c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</row>
    <row r="105" spans="1:17" ht="13.5" customHeight="1" thickBot="1" x14ac:dyDescent="0.25">
      <c r="B105" s="364" t="s">
        <v>809</v>
      </c>
      <c r="C105" s="364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</row>
    <row r="106" spans="1:17" ht="84" customHeight="1" thickTop="1" thickBot="1" x14ac:dyDescent="0.25">
      <c r="B106" s="349" t="s">
        <v>810</v>
      </c>
      <c r="C106" s="406" t="s">
        <v>896</v>
      </c>
      <c r="D106" s="491"/>
      <c r="E106" s="407"/>
      <c r="F106" s="406" t="s">
        <v>898</v>
      </c>
      <c r="G106" s="491"/>
      <c r="H106" s="407"/>
      <c r="I106" s="406" t="s">
        <v>899</v>
      </c>
      <c r="J106" s="491"/>
      <c r="K106" s="407"/>
      <c r="L106" s="167" t="s">
        <v>900</v>
      </c>
      <c r="M106" s="168" t="s">
        <v>901</v>
      </c>
      <c r="N106" s="168" t="s">
        <v>902</v>
      </c>
    </row>
    <row r="107" spans="1:17" ht="37.5" thickTop="1" thickBot="1" x14ac:dyDescent="0.25">
      <c r="B107" s="349" t="s">
        <v>1</v>
      </c>
      <c r="C107" s="118" t="s">
        <v>897</v>
      </c>
      <c r="D107" s="118" t="s">
        <v>894</v>
      </c>
      <c r="E107" s="349" t="s">
        <v>895</v>
      </c>
      <c r="F107" s="118" t="s">
        <v>897</v>
      </c>
      <c r="G107" s="118" t="s">
        <v>894</v>
      </c>
      <c r="H107" s="118" t="s">
        <v>895</v>
      </c>
      <c r="I107" s="118" t="s">
        <v>897</v>
      </c>
      <c r="J107" s="118" t="s">
        <v>894</v>
      </c>
      <c r="K107" s="118" t="s">
        <v>895</v>
      </c>
      <c r="L107" s="118" t="s">
        <v>253</v>
      </c>
      <c r="M107" s="118" t="s">
        <v>254</v>
      </c>
      <c r="N107" s="118" t="s">
        <v>903</v>
      </c>
    </row>
    <row r="108" spans="1:17" ht="18" customHeight="1" thickTop="1" x14ac:dyDescent="0.2">
      <c r="B108" s="180" t="s">
        <v>811</v>
      </c>
      <c r="C108" s="169"/>
      <c r="D108" s="169"/>
      <c r="E108" s="170"/>
      <c r="F108" s="170"/>
      <c r="G108" s="149"/>
      <c r="H108" s="149"/>
      <c r="I108" s="149"/>
      <c r="J108" s="149"/>
      <c r="K108" s="149"/>
      <c r="L108" s="176">
        <f>SUM(C108:K108)</f>
        <v>0</v>
      </c>
      <c r="M108" s="514"/>
      <c r="N108" s="184" t="e">
        <f>+L108/M$108*100</f>
        <v>#DIV/0!</v>
      </c>
    </row>
    <row r="109" spans="1:17" ht="18" customHeight="1" x14ac:dyDescent="0.2">
      <c r="B109" s="181" t="s">
        <v>812</v>
      </c>
      <c r="C109" s="171">
        <v>255</v>
      </c>
      <c r="D109" s="171"/>
      <c r="E109" s="172"/>
      <c r="F109" s="172">
        <v>214</v>
      </c>
      <c r="G109" s="150"/>
      <c r="H109" s="150"/>
      <c r="I109" s="150">
        <v>188</v>
      </c>
      <c r="J109" s="150"/>
      <c r="K109" s="150"/>
      <c r="L109" s="177">
        <f t="shared" ref="L109:L127" si="13">SUM(C109:K109)</f>
        <v>657</v>
      </c>
      <c r="M109" s="515"/>
      <c r="N109" s="185" t="e">
        <f t="shared" ref="N109:N127" si="14">+L109/M$108*100</f>
        <v>#DIV/0!</v>
      </c>
      <c r="Q109" s="179"/>
    </row>
    <row r="110" spans="1:17" ht="18" customHeight="1" x14ac:dyDescent="0.2">
      <c r="B110" s="181" t="s">
        <v>813</v>
      </c>
      <c r="C110" s="171"/>
      <c r="D110" s="171"/>
      <c r="E110" s="172"/>
      <c r="F110" s="172"/>
      <c r="G110" s="150"/>
      <c r="H110" s="150"/>
      <c r="I110" s="150"/>
      <c r="J110" s="150"/>
      <c r="K110" s="150"/>
      <c r="L110" s="177">
        <f t="shared" si="13"/>
        <v>0</v>
      </c>
      <c r="M110" s="515"/>
      <c r="N110" s="185" t="e">
        <f t="shared" si="14"/>
        <v>#DIV/0!</v>
      </c>
      <c r="P110" s="117"/>
    </row>
    <row r="111" spans="1:17" ht="28.5" customHeight="1" x14ac:dyDescent="0.2">
      <c r="B111" s="181" t="s">
        <v>814</v>
      </c>
      <c r="C111" s="171"/>
      <c r="D111" s="171">
        <v>23</v>
      </c>
      <c r="E111" s="172"/>
      <c r="F111" s="172"/>
      <c r="G111" s="150">
        <v>23</v>
      </c>
      <c r="H111" s="150"/>
      <c r="I111" s="150"/>
      <c r="J111" s="150">
        <v>23</v>
      </c>
      <c r="K111" s="150"/>
      <c r="L111" s="177">
        <f t="shared" si="13"/>
        <v>69</v>
      </c>
      <c r="M111" s="515"/>
      <c r="N111" s="185" t="e">
        <f t="shared" si="14"/>
        <v>#DIV/0!</v>
      </c>
    </row>
    <row r="112" spans="1:17" ht="18" customHeight="1" x14ac:dyDescent="0.2">
      <c r="B112" s="181" t="s">
        <v>815</v>
      </c>
      <c r="C112" s="171"/>
      <c r="D112" s="171"/>
      <c r="E112" s="172"/>
      <c r="F112" s="172"/>
      <c r="G112" s="150"/>
      <c r="H112" s="150"/>
      <c r="I112" s="150"/>
      <c r="J112" s="150"/>
      <c r="K112" s="150"/>
      <c r="L112" s="177">
        <f t="shared" si="13"/>
        <v>0</v>
      </c>
      <c r="M112" s="515"/>
      <c r="N112" s="185" t="e">
        <f t="shared" si="14"/>
        <v>#DIV/0!</v>
      </c>
    </row>
    <row r="113" spans="2:16" ht="18" customHeight="1" x14ac:dyDescent="0.2">
      <c r="B113" s="181" t="s">
        <v>460</v>
      </c>
      <c r="C113" s="171"/>
      <c r="D113" s="171"/>
      <c r="E113" s="172"/>
      <c r="F113" s="172"/>
      <c r="G113" s="150"/>
      <c r="H113" s="150"/>
      <c r="I113" s="150"/>
      <c r="J113" s="150"/>
      <c r="K113" s="150"/>
      <c r="L113" s="177">
        <f t="shared" si="13"/>
        <v>0</v>
      </c>
      <c r="M113" s="515"/>
      <c r="N113" s="185" t="e">
        <f t="shared" si="14"/>
        <v>#DIV/0!</v>
      </c>
    </row>
    <row r="114" spans="2:16" ht="28.5" customHeight="1" x14ac:dyDescent="0.2">
      <c r="B114" s="181" t="s">
        <v>816</v>
      </c>
      <c r="C114" s="171"/>
      <c r="D114" s="171"/>
      <c r="E114" s="172"/>
      <c r="F114" s="172"/>
      <c r="G114" s="150"/>
      <c r="H114" s="150"/>
      <c r="I114" s="150"/>
      <c r="J114" s="150"/>
      <c r="K114" s="150"/>
      <c r="L114" s="177">
        <f t="shared" si="13"/>
        <v>0</v>
      </c>
      <c r="M114" s="515"/>
      <c r="N114" s="185" t="e">
        <f t="shared" si="14"/>
        <v>#DIV/0!</v>
      </c>
      <c r="P114" s="117"/>
    </row>
    <row r="115" spans="2:16" ht="18" customHeight="1" x14ac:dyDescent="0.2">
      <c r="B115" s="181" t="s">
        <v>817</v>
      </c>
      <c r="C115" s="171"/>
      <c r="D115" s="171"/>
      <c r="E115" s="172"/>
      <c r="F115" s="172"/>
      <c r="G115" s="150"/>
      <c r="H115" s="150"/>
      <c r="I115" s="150"/>
      <c r="J115" s="150"/>
      <c r="K115" s="150"/>
      <c r="L115" s="177">
        <f t="shared" si="13"/>
        <v>0</v>
      </c>
      <c r="M115" s="515"/>
      <c r="N115" s="185" t="e">
        <f t="shared" si="14"/>
        <v>#DIV/0!</v>
      </c>
    </row>
    <row r="116" spans="2:16" ht="18" customHeight="1" x14ac:dyDescent="0.2">
      <c r="B116" s="181" t="s">
        <v>818</v>
      </c>
      <c r="C116" s="171"/>
      <c r="D116" s="171"/>
      <c r="E116" s="172"/>
      <c r="F116" s="172"/>
      <c r="G116" s="150"/>
      <c r="H116" s="150"/>
      <c r="I116" s="150"/>
      <c r="J116" s="150"/>
      <c r="K116" s="150"/>
      <c r="L116" s="177">
        <f t="shared" si="13"/>
        <v>0</v>
      </c>
      <c r="M116" s="515"/>
      <c r="N116" s="185" t="e">
        <f t="shared" si="14"/>
        <v>#DIV/0!</v>
      </c>
    </row>
    <row r="117" spans="2:16" ht="24" customHeight="1" x14ac:dyDescent="0.2">
      <c r="B117" s="181" t="s">
        <v>819</v>
      </c>
      <c r="C117" s="171">
        <v>255</v>
      </c>
      <c r="D117" s="171"/>
      <c r="E117" s="172"/>
      <c r="F117" s="172">
        <v>214</v>
      </c>
      <c r="G117" s="150"/>
      <c r="H117" s="150"/>
      <c r="I117" s="150">
        <v>188</v>
      </c>
      <c r="J117" s="150"/>
      <c r="K117" s="150"/>
      <c r="L117" s="177">
        <f t="shared" si="13"/>
        <v>657</v>
      </c>
      <c r="M117" s="515"/>
      <c r="N117" s="185" t="e">
        <f t="shared" si="14"/>
        <v>#DIV/0!</v>
      </c>
      <c r="P117" s="78"/>
    </row>
    <row r="118" spans="2:16" ht="18" customHeight="1" x14ac:dyDescent="0.2">
      <c r="B118" s="181" t="s">
        <v>820</v>
      </c>
      <c r="C118" s="171"/>
      <c r="D118" s="171"/>
      <c r="E118" s="172"/>
      <c r="F118" s="172"/>
      <c r="G118" s="150"/>
      <c r="H118" s="150"/>
      <c r="I118" s="150"/>
      <c r="J118" s="150"/>
      <c r="K118" s="150"/>
      <c r="L118" s="177">
        <f t="shared" si="13"/>
        <v>0</v>
      </c>
      <c r="M118" s="515"/>
      <c r="N118" s="185" t="e">
        <f t="shared" si="14"/>
        <v>#DIV/0!</v>
      </c>
    </row>
    <row r="119" spans="2:16" ht="18" customHeight="1" x14ac:dyDescent="0.2">
      <c r="B119" s="181" t="s">
        <v>821</v>
      </c>
      <c r="C119" s="171"/>
      <c r="D119" s="171"/>
      <c r="E119" s="172"/>
      <c r="F119" s="172"/>
      <c r="G119" s="150"/>
      <c r="H119" s="150"/>
      <c r="I119" s="150"/>
      <c r="J119" s="150"/>
      <c r="K119" s="150"/>
      <c r="L119" s="177">
        <f t="shared" si="13"/>
        <v>0</v>
      </c>
      <c r="M119" s="515"/>
      <c r="N119" s="185" t="e">
        <f t="shared" si="14"/>
        <v>#DIV/0!</v>
      </c>
    </row>
    <row r="120" spans="2:16" ht="18" customHeight="1" x14ac:dyDescent="0.2">
      <c r="B120" s="181" t="s">
        <v>822</v>
      </c>
      <c r="C120" s="171"/>
      <c r="D120" s="171"/>
      <c r="E120" s="172"/>
      <c r="F120" s="172"/>
      <c r="G120" s="150"/>
      <c r="H120" s="150"/>
      <c r="I120" s="150"/>
      <c r="J120" s="150"/>
      <c r="K120" s="150"/>
      <c r="L120" s="177">
        <f t="shared" si="13"/>
        <v>0</v>
      </c>
      <c r="M120" s="515"/>
      <c r="N120" s="185" t="e">
        <f t="shared" si="14"/>
        <v>#DIV/0!</v>
      </c>
    </row>
    <row r="121" spans="2:16" ht="30.75" customHeight="1" x14ac:dyDescent="0.2">
      <c r="B121" s="181" t="s">
        <v>666</v>
      </c>
      <c r="C121" s="171"/>
      <c r="D121" s="171"/>
      <c r="E121" s="172"/>
      <c r="F121" s="172"/>
      <c r="G121" s="150"/>
      <c r="H121" s="150"/>
      <c r="I121" s="150"/>
      <c r="J121" s="150"/>
      <c r="K121" s="150"/>
      <c r="L121" s="177">
        <f t="shared" si="13"/>
        <v>0</v>
      </c>
      <c r="M121" s="515"/>
      <c r="N121" s="185" t="e">
        <f t="shared" si="14"/>
        <v>#DIV/0!</v>
      </c>
    </row>
    <row r="122" spans="2:16" ht="18" customHeight="1" x14ac:dyDescent="0.2">
      <c r="B122" s="181" t="s">
        <v>664</v>
      </c>
      <c r="C122" s="171"/>
      <c r="D122" s="171"/>
      <c r="E122" s="172"/>
      <c r="F122" s="172"/>
      <c r="G122" s="150"/>
      <c r="H122" s="150"/>
      <c r="I122" s="150"/>
      <c r="J122" s="150"/>
      <c r="K122" s="150"/>
      <c r="L122" s="177">
        <f t="shared" si="13"/>
        <v>0</v>
      </c>
      <c r="M122" s="515"/>
      <c r="N122" s="185" t="e">
        <f t="shared" si="14"/>
        <v>#DIV/0!</v>
      </c>
    </row>
    <row r="123" spans="2:16" ht="18" customHeight="1" x14ac:dyDescent="0.2">
      <c r="B123" s="181" t="s">
        <v>823</v>
      </c>
      <c r="C123" s="171"/>
      <c r="D123" s="171"/>
      <c r="E123" s="172"/>
      <c r="F123" s="172"/>
      <c r="G123" s="150"/>
      <c r="H123" s="150"/>
      <c r="I123" s="150"/>
      <c r="J123" s="150"/>
      <c r="K123" s="150"/>
      <c r="L123" s="177">
        <f t="shared" si="13"/>
        <v>0</v>
      </c>
      <c r="M123" s="515"/>
      <c r="N123" s="185" t="e">
        <f t="shared" si="14"/>
        <v>#DIV/0!</v>
      </c>
    </row>
    <row r="124" spans="2:16" ht="18" customHeight="1" x14ac:dyDescent="0.2">
      <c r="B124" s="181" t="s">
        <v>824</v>
      </c>
      <c r="C124" s="171"/>
      <c r="D124" s="171"/>
      <c r="E124" s="172"/>
      <c r="F124" s="172"/>
      <c r="G124" s="150"/>
      <c r="H124" s="150"/>
      <c r="I124" s="150"/>
      <c r="J124" s="150"/>
      <c r="K124" s="150"/>
      <c r="L124" s="177">
        <f t="shared" si="13"/>
        <v>0</v>
      </c>
      <c r="M124" s="515"/>
      <c r="N124" s="185" t="e">
        <f t="shared" si="14"/>
        <v>#DIV/0!</v>
      </c>
    </row>
    <row r="125" spans="2:16" ht="18" customHeight="1" x14ac:dyDescent="0.2">
      <c r="B125" s="181" t="s">
        <v>825</v>
      </c>
      <c r="C125" s="171"/>
      <c r="D125" s="171"/>
      <c r="E125" s="172"/>
      <c r="F125" s="172"/>
      <c r="G125" s="150"/>
      <c r="H125" s="150"/>
      <c r="I125" s="150"/>
      <c r="J125" s="150"/>
      <c r="K125" s="150"/>
      <c r="L125" s="177">
        <f t="shared" si="13"/>
        <v>0</v>
      </c>
      <c r="M125" s="515"/>
      <c r="N125" s="185" t="e">
        <f t="shared" si="14"/>
        <v>#DIV/0!</v>
      </c>
    </row>
    <row r="126" spans="2:16" ht="18" customHeight="1" x14ac:dyDescent="0.2">
      <c r="B126" s="181" t="s">
        <v>826</v>
      </c>
      <c r="C126" s="171"/>
      <c r="D126" s="171"/>
      <c r="E126" s="172"/>
      <c r="F126" s="172"/>
      <c r="G126" s="150"/>
      <c r="H126" s="150"/>
      <c r="I126" s="150"/>
      <c r="J126" s="150"/>
      <c r="K126" s="150"/>
      <c r="L126" s="177">
        <f t="shared" si="13"/>
        <v>0</v>
      </c>
      <c r="M126" s="515"/>
      <c r="N126" s="185" t="e">
        <f t="shared" si="14"/>
        <v>#DIV/0!</v>
      </c>
    </row>
    <row r="127" spans="2:16" ht="18" customHeight="1" thickBot="1" x14ac:dyDescent="0.25">
      <c r="B127" s="182" t="s">
        <v>827</v>
      </c>
      <c r="C127" s="173">
        <v>255</v>
      </c>
      <c r="D127" s="173">
        <v>17</v>
      </c>
      <c r="E127" s="174">
        <v>116</v>
      </c>
      <c r="F127" s="174">
        <v>214</v>
      </c>
      <c r="G127" s="175">
        <v>17</v>
      </c>
      <c r="H127" s="175">
        <v>116</v>
      </c>
      <c r="I127" s="175">
        <v>188</v>
      </c>
      <c r="J127" s="175">
        <v>17</v>
      </c>
      <c r="K127" s="175">
        <v>116</v>
      </c>
      <c r="L127" s="183">
        <f t="shared" si="13"/>
        <v>1056</v>
      </c>
      <c r="M127" s="516"/>
      <c r="N127" s="186" t="e">
        <f t="shared" si="14"/>
        <v>#DIV/0!</v>
      </c>
    </row>
    <row r="128" spans="2:16" ht="18" customHeight="1" thickTop="1" thickBot="1" x14ac:dyDescent="0.25">
      <c r="B128" s="80" t="s">
        <v>828</v>
      </c>
      <c r="C128" s="178">
        <f>SUM(C108:C127)</f>
        <v>765</v>
      </c>
      <c r="D128" s="178">
        <f t="shared" ref="D128:K128" si="15">SUM(D108:D127)</f>
        <v>40</v>
      </c>
      <c r="E128" s="178">
        <f t="shared" si="15"/>
        <v>116</v>
      </c>
      <c r="F128" s="178">
        <f t="shared" si="15"/>
        <v>642</v>
      </c>
      <c r="G128" s="178">
        <f t="shared" si="15"/>
        <v>40</v>
      </c>
      <c r="H128" s="178">
        <f t="shared" si="15"/>
        <v>116</v>
      </c>
      <c r="I128" s="178">
        <f t="shared" si="15"/>
        <v>564</v>
      </c>
      <c r="J128" s="178">
        <f t="shared" si="15"/>
        <v>40</v>
      </c>
      <c r="K128" s="178">
        <f t="shared" si="15"/>
        <v>116</v>
      </c>
      <c r="L128" s="517"/>
      <c r="M128" s="518"/>
      <c r="N128" s="519"/>
    </row>
    <row r="129" ht="13.5" thickTop="1" x14ac:dyDescent="0.2"/>
  </sheetData>
  <mergeCells count="135">
    <mergeCell ref="G98:J98"/>
    <mergeCell ref="A102:F102"/>
    <mergeCell ref="B106:B107"/>
    <mergeCell ref="D98:E98"/>
    <mergeCell ref="G97:J97"/>
    <mergeCell ref="B92:J92"/>
    <mergeCell ref="B93:J93"/>
    <mergeCell ref="E107"/>
    <mergeCell ref="B96:C96"/>
    <mergeCell ref="B97:C97"/>
    <mergeCell ref="B98:C98"/>
    <mergeCell ref="F94"/>
    <mergeCell ref="G94:J94"/>
    <mergeCell ref="B95:C95"/>
    <mergeCell ref="G95:J95"/>
    <mergeCell ref="F88:G88"/>
    <mergeCell ref="B89:C89"/>
    <mergeCell ref="D89:E89"/>
    <mergeCell ref="F89:G89"/>
    <mergeCell ref="B88:C88"/>
    <mergeCell ref="G96:J96"/>
    <mergeCell ref="A82:F82"/>
    <mergeCell ref="B84:G84"/>
    <mergeCell ref="D88:E88"/>
    <mergeCell ref="B94:C94"/>
    <mergeCell ref="D94:E94"/>
    <mergeCell ref="C75"/>
    <mergeCell ref="D75:D76"/>
    <mergeCell ref="B76"/>
    <mergeCell ref="C76"/>
    <mergeCell ref="B77"/>
    <mergeCell ref="C77"/>
    <mergeCell ref="D77"/>
    <mergeCell ref="J70"/>
    <mergeCell ref="B73:D73"/>
    <mergeCell ref="B74:D74"/>
    <mergeCell ref="F70"/>
    <mergeCell ref="G70"/>
    <mergeCell ref="I70"/>
    <mergeCell ref="B67:K67"/>
    <mergeCell ref="B66"/>
    <mergeCell ref="C66"/>
    <mergeCell ref="C106:E106"/>
    <mergeCell ref="F106:H106"/>
    <mergeCell ref="I106:K106"/>
    <mergeCell ref="I68"/>
    <mergeCell ref="J68"/>
    <mergeCell ref="K68"/>
    <mergeCell ref="B69"/>
    <mergeCell ref="C69"/>
    <mergeCell ref="D69"/>
    <mergeCell ref="F69"/>
    <mergeCell ref="G69"/>
    <mergeCell ref="I69"/>
    <mergeCell ref="J69"/>
    <mergeCell ref="B68"/>
    <mergeCell ref="C68"/>
    <mergeCell ref="D68"/>
    <mergeCell ref="E68"/>
    <mergeCell ref="B75"/>
    <mergeCell ref="B70"/>
    <mergeCell ref="C70"/>
    <mergeCell ref="D70"/>
    <mergeCell ref="B65"/>
    <mergeCell ref="C65"/>
    <mergeCell ref="B64"/>
    <mergeCell ref="C64"/>
    <mergeCell ref="H61"/>
    <mergeCell ref="I61"/>
    <mergeCell ref="J61"/>
    <mergeCell ref="K61"/>
    <mergeCell ref="C62:K62"/>
    <mergeCell ref="B63"/>
    <mergeCell ref="C63"/>
    <mergeCell ref="C34"/>
    <mergeCell ref="I29"/>
    <mergeCell ref="J29"/>
    <mergeCell ref="B59:K59"/>
    <mergeCell ref="B60:B62"/>
    <mergeCell ref="C60:E60"/>
    <mergeCell ref="F60:H60"/>
    <mergeCell ref="I60:K60"/>
    <mergeCell ref="C61"/>
    <mergeCell ref="D61"/>
    <mergeCell ref="E61"/>
    <mergeCell ref="F61"/>
    <mergeCell ref="G61"/>
    <mergeCell ref="A1:K1"/>
    <mergeCell ref="A3:F3"/>
    <mergeCell ref="B5:D5"/>
    <mergeCell ref="B8"/>
    <mergeCell ref="C8"/>
    <mergeCell ref="D8"/>
    <mergeCell ref="F27"/>
    <mergeCell ref="G27"/>
    <mergeCell ref="H27"/>
    <mergeCell ref="I27"/>
    <mergeCell ref="J27"/>
    <mergeCell ref="K27"/>
    <mergeCell ref="B22:F22"/>
    <mergeCell ref="B24:K24"/>
    <mergeCell ref="B25:K25"/>
    <mergeCell ref="B26:B28"/>
    <mergeCell ref="C26:E26"/>
    <mergeCell ref="F26:H26"/>
    <mergeCell ref="I26:K26"/>
    <mergeCell ref="C27"/>
    <mergeCell ref="D27"/>
    <mergeCell ref="E27"/>
    <mergeCell ref="C28:K28"/>
    <mergeCell ref="D18"/>
    <mergeCell ref="M108:M127"/>
    <mergeCell ref="B104:N104"/>
    <mergeCell ref="B105:N105"/>
    <mergeCell ref="L128:N128"/>
    <mergeCell ref="A13:F13"/>
    <mergeCell ref="B17"/>
    <mergeCell ref="C17"/>
    <mergeCell ref="D17"/>
    <mergeCell ref="E17"/>
    <mergeCell ref="B15:E15"/>
    <mergeCell ref="B16:E16"/>
    <mergeCell ref="K29"/>
    <mergeCell ref="H29"/>
    <mergeCell ref="E18"/>
    <mergeCell ref="B58:K58"/>
    <mergeCell ref="C18"/>
    <mergeCell ref="B49:K49"/>
    <mergeCell ref="F50:H50"/>
    <mergeCell ref="C52:K52"/>
    <mergeCell ref="I50:K50"/>
    <mergeCell ref="B18"/>
    <mergeCell ref="B37:K37"/>
    <mergeCell ref="B39:B41"/>
    <mergeCell ref="B34"/>
  </mergeCells>
  <conditionalFormatting sqref="B29:B33">
    <cfRule type="duplicateValues" dxfId="0" priority="1"/>
  </conditionalFormatting>
  <pageMargins left="0.75" right="0.75" top="1" bottom="1" header="0.5" footer="0.5"/>
  <pageSetup scale="62" orientation="portrait" horizontalDpi="300" verticalDpi="300" r:id="rId1"/>
  <headerFooter alignWithMargins="0"/>
  <rowBreaks count="2" manualBreakCount="2">
    <brk id="57" max="16383" man="1"/>
    <brk id="10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INFORMACIÓN</vt:lpstr>
      <vt:lpstr>EFICACIA</vt:lpstr>
      <vt:lpstr>EFICIENCIA</vt:lpstr>
      <vt:lpstr>PERTINENCIA</vt:lpstr>
      <vt:lpstr>VINCULACION</vt:lpstr>
      <vt:lpstr>EQUIDAD</vt:lpstr>
      <vt:lpstr>EFICACIA!Área_de_impresión</vt:lpstr>
      <vt:lpstr>INFORMACIÓN!Área_de_impresión</vt:lpstr>
    </vt:vector>
  </TitlesOfParts>
  <Company>SEP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ROMERO; ARMANDO CEJA; SALOME CEDILLO</dc:creator>
  <cp:lastModifiedBy>Planeación</cp:lastModifiedBy>
  <cp:lastPrinted>2017-09-05T19:57:15Z</cp:lastPrinted>
  <dcterms:created xsi:type="dcterms:W3CDTF">2007-03-14T16:10:05Z</dcterms:created>
  <dcterms:modified xsi:type="dcterms:W3CDTF">2018-12-19T19:38:59Z</dcterms:modified>
</cp:coreProperties>
</file>